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95" windowHeight="6630" activeTab="0"/>
  </bookViews>
  <sheets>
    <sheet name="Résumé" sheetId="1" r:id="rId1"/>
    <sheet name="Arrondissement (Excel)" sheetId="2" r:id="rId2"/>
  </sheets>
  <definedNames>
    <definedName name="_xlnm.Print_Titles" localSheetId="1">'Arrondissement (Excel)'!$1:$9</definedName>
    <definedName name="_xlnm.Print_Area" localSheetId="1">'Arrondissement (Excel)'!$A$10:$K$237</definedName>
    <definedName name="_xlnm.Print_Area" localSheetId="0">'Résumé'!$A$1:$B$28</definedName>
  </definedNames>
  <calcPr fullCalcOnLoad="1"/>
</workbook>
</file>

<file path=xl/sharedStrings.xml><?xml version="1.0" encoding="utf-8"?>
<sst xmlns="http://schemas.openxmlformats.org/spreadsheetml/2006/main" count="1631" uniqueCount="543">
  <si>
    <t>Bon de commande ouvert pour la phase 3 de la campagne promo de l'arrondissement - Placement média du journal de Montréal (CASA, Journal de Montréal imprimé, Bannière site web journal de Montréal et application J5).</t>
  </si>
  <si>
    <t>PRO-PARC17-26 - Contrat 10M615 - Services de surveillance - Rampe de mise à l'Eau / 36e avenue à P.A.T. / Du 1er juin 2017 AU 31 mai 2018</t>
  </si>
  <si>
    <t>Bon de commande ouvert pour l'année 2017 pour impressions diverses.</t>
  </si>
  <si>
    <t>Ligne supplémeantaire - Bon de commande ouvert pour l'année 2017 pour impressions diverses.</t>
  </si>
  <si>
    <t>Ligne supplémentaire pour dernière facture (n° 2017230) - Bon de commande ouvert pour l'année 2017 pour impressios diverses.</t>
  </si>
  <si>
    <t>Contrôle qualitatif des travaux de réfections mineures de trottoirs dans l'arrondissement RDP-PAT. PRO-ING-17-21. Projet SIMON : 167437. BTL 16-15511-167437 (RDP-PAT). Entrées charretières (BF).</t>
  </si>
  <si>
    <t>Contrôle qualitatif des travaux de réfections mineures de trottoirs dans l'arrondissement RDP-PAT. PRO-ING-17-21. Projet SIMON : 167437. BTL 16-15511-167437 (RDP-PAT). Bordures et trottoirs PTI.</t>
  </si>
  <si>
    <t>Bon de commande ouvert 2017 / pour frais de réception et d'acceuil</t>
  </si>
  <si>
    <t>Ligne supplémentaire - frais de réception et d'acceuil</t>
  </si>
  <si>
    <t>Services professionnels pour des travaux de caractérisation environnementale et géotechnique sur le futur site de la Maison des jeunes  / Tel que soumission PRO-PARC-17-03</t>
  </si>
  <si>
    <t>Contrat d'entretien de sports naturels ( soccer) pour le paiement de la facture 10236</t>
  </si>
  <si>
    <t>A51 - Entretien terrain de soccer</t>
  </si>
  <si>
    <t>Réfection de terrains de soccer Montmatre  et école Mc Learon / Tel que soumission par courriel du 05-09-17</t>
  </si>
  <si>
    <t>Réfection terrain de soccer École Mc Learon</t>
  </si>
  <si>
    <t>Réfection terrain de soccer Montmartre</t>
  </si>
  <si>
    <t>LCO-CONSULTANTS EN CONSTRUCTION ET GESTION INC.</t>
  </si>
  <si>
    <t>1220549</t>
  </si>
  <si>
    <t>17-AOÛT -2017</t>
  </si>
  <si>
    <t>Total LCO-CONSULTANTS EN CONSTRUCTION ET GESTION INC.</t>
  </si>
  <si>
    <t>IMPRIMERIE SOLISCO INC.</t>
  </si>
  <si>
    <t>1183798</t>
  </si>
  <si>
    <t>Bon de commande ouvert pour impressions diverses - 2017.</t>
  </si>
  <si>
    <t>Ajout pour payer facture 232084.</t>
  </si>
  <si>
    <t>1199102</t>
  </si>
  <si>
    <t>Impression de 12 000 brochures - Vague estivale 2017.</t>
  </si>
  <si>
    <t>Corrections d'auteur (1 page).</t>
  </si>
  <si>
    <t>Extra pour tailgate à 4 endroits.</t>
  </si>
  <si>
    <t>05-MAI  -2017</t>
  </si>
  <si>
    <t>1201542</t>
  </si>
  <si>
    <t>12 000 réimpression d'une section de 24 pages - Vague estivale 2017.</t>
  </si>
  <si>
    <t>1242393</t>
  </si>
  <si>
    <t>Impression de 15 000 calendriers culturel - Automne 2017. Facture n° 232468.</t>
  </si>
  <si>
    <t>Total IMPRIMERIE SOLISCO INC.</t>
  </si>
  <si>
    <t>JEAN-ROBERT DROUILLARD</t>
  </si>
  <si>
    <t>1226140</t>
  </si>
  <si>
    <t>Contrat d'exécution d'¿uvre d'art "Trois Cédéric, deux corbeaux et un renard" au parc du bout de l'Ile</t>
  </si>
  <si>
    <t>Contrat d'exécution d'¿uvre d'art "Trois Cédéric, deux corbeaux et un renard" au parc du bout de l'Ile de Pointe-aux-Trembles du 28 août au 17 septembre 2017</t>
  </si>
  <si>
    <t>Total JEAN-ROBERT DROUILLARD</t>
  </si>
  <si>
    <t>Nom du fournisseur</t>
  </si>
  <si>
    <t># Bon de commande</t>
  </si>
  <si>
    <t>Dernier approbateur</t>
  </si>
  <si>
    <t>Description bon de commande</t>
  </si>
  <si>
    <t>Description ligne bon de commande</t>
  </si>
  <si>
    <t>Activité ou Cat actif</t>
  </si>
  <si>
    <t># Entente permanente</t>
  </si>
  <si>
    <t>Montant Engagement Net</t>
  </si>
  <si>
    <t>Montant avec taxes</t>
  </si>
  <si>
    <t>SNC-LAVALIN GEM QUEBEC INC.</t>
  </si>
  <si>
    <t>1200424</t>
  </si>
  <si>
    <t>Contrôle qualitatif des travaux de réfections mineures de trottoirs dans l'arrondissement RDP-PAT. PRO-ING-17-21. Projet SIMON : 167437. BTL 16-15511-167437 (RDP-PAT).</t>
  </si>
  <si>
    <t>Total SNC-LAVALIN GEM QUEBEC INC.</t>
  </si>
  <si>
    <t>SNC-LAVALIN INC</t>
  </si>
  <si>
    <t>1210191</t>
  </si>
  <si>
    <t>Surveillance des travaux d'infrastructures municipales (aqueduc, pluvial, trottoirs, bordures, chaussée, piste cyclable et éclairage) dans le cadre du projet de développement résidentiel l'Estuaire dans l'arr. RDP-PAT. PRO-HON16-24.</t>
  </si>
  <si>
    <t>Éclairage des rues</t>
  </si>
  <si>
    <t>1240543</t>
  </si>
  <si>
    <t>28-NOV. -2017</t>
  </si>
  <si>
    <t>Services professionnels d'ingénierie en infrastructure dans le cadre du contrat PRO-ING17-01 pour l'évaluation structurale de 14 tours d'éclairage au parc Daniel-Johnson. Facture n° 1330337.</t>
  </si>
  <si>
    <t>Total SNC-LAVALIN INC</t>
  </si>
  <si>
    <t>SOCIETE LOGIQUE INC</t>
  </si>
  <si>
    <t>1219423</t>
  </si>
  <si>
    <t>Convention de services professionnels pour réaliser l'évalutation de la performance d'accessibilité universelle des bâtiments ciblés de l'arr. RDP-PAT</t>
  </si>
  <si>
    <t>Convention de services professionnels pour réaliser l'évalutation de la performance d'accessibilité universelle des bâtiments ciblés de l'arr. RDP-PAT (selon annexe)</t>
  </si>
  <si>
    <t>Total SOCIETE LOGIQUE INC</t>
  </si>
  <si>
    <t>SOCIETE RESSOURCES-LOISIRS DE POINTE-AUX-TREMBLES</t>
  </si>
  <si>
    <t>1193704</t>
  </si>
  <si>
    <t>07-AVR. -2017</t>
  </si>
  <si>
    <t>1210132</t>
  </si>
  <si>
    <t>Convention de services professionnels- Fournir le personnel et le matériel requis pour l'animation de cours à la place du village pour la saison estivale 2017</t>
  </si>
  <si>
    <t>Convention de services professionnels- Fournir le personnel et le matériel requis pour l'animation de 8 séances de yoga, 4 ateliers de yoga, 7 de pounds,et 6 ateliers de tricots urbain à la place du village pour la saison estivale 2017</t>
  </si>
  <si>
    <t>1218771</t>
  </si>
  <si>
    <t>1226977</t>
  </si>
  <si>
    <t>Convention de services professionnels pour la surveillance des chalets de parc Paquale-Gattuso, Alexis Carrel, Richelieu et de parc de l'école secondaire PAT</t>
  </si>
  <si>
    <t>Convention de services professionnels pour la surveillance des chalets de parc Paquale-Gattuso, Alexis Carrel, Richelieu et de parc de l'école secondaire PAT du 10 juin au 4 septembre 2017</t>
  </si>
  <si>
    <t>Total SOCIETE RESSOURCES-LOISIRS DE POINTE-AUX-TREMBLES</t>
  </si>
  <si>
    <t>SOLMATECH INC.</t>
  </si>
  <si>
    <t>1185607</t>
  </si>
  <si>
    <t>1197027</t>
  </si>
  <si>
    <t>08-MAI  -2017</t>
  </si>
  <si>
    <t>Services professionnels en contrôle de qualité de matériaux au parc des Bouleaux_Arr. Rivière-des-Prairies¿Pointe-aux-Trembles. RP-16-PARC-55. BTL16-155111-010.</t>
  </si>
  <si>
    <t>1198312</t>
  </si>
  <si>
    <t>Serv. prof. pour le contrôle qualitatif des matériaux pour la construction d'un pavillon et autres aménagements entre la 94e  et la 96e Avenue - projet d'aménagement de la plage de l'Est. PRO-PARC-17-13_Arr. RDP-PAT. BTL16-155111-009.</t>
  </si>
  <si>
    <t>1204225</t>
  </si>
  <si>
    <t>29-MAI  -2017</t>
  </si>
  <si>
    <t>Services professionnels en contrôle des matériaux pour le projet du belvédère sur le site de la Maison du citoyen. PRO-DGP-17-05. Arr. RDP-PAT. BTL16-155111-008.</t>
  </si>
  <si>
    <t>Total SOLMATECH INC.</t>
  </si>
  <si>
    <t>LOGIC-CONTROLE INC</t>
  </si>
  <si>
    <t>1196106</t>
  </si>
  <si>
    <t>1000 transpondeurs WI WSUHF-00 UHS pour pare-brise avec logo de la Ville de Montréal - rampe de mise à l'eau RDP-PAT. Tel que soumission du 7 avril 2017.</t>
  </si>
  <si>
    <t>Frais de livraison</t>
  </si>
  <si>
    <t>1225502</t>
  </si>
  <si>
    <t>Total LOGIC-CONTROLE INC</t>
  </si>
  <si>
    <t>MEDIAQMI INC.</t>
  </si>
  <si>
    <t>1173825</t>
  </si>
  <si>
    <t>1199041</t>
  </si>
  <si>
    <t>Campagne promotionnelle - Navette fluviale Vieux Port 26, 27 et 28 mai 2017.</t>
  </si>
  <si>
    <t>Campagne promotionnelle - Navette fluviale Vieux Port. WEB JDM - Billboard (3) - 5 au 19 mai 2017.</t>
  </si>
  <si>
    <t>Campagne promotionnelle - Navette fluviale Vieux Port. Supplément 1/4 de page. Annonce # 2098501 parution cahier week-end le 13 mai 2017.</t>
  </si>
  <si>
    <t>Campagne promotionnelle - Navette fluviale Vieux Port. Supplément 1/4 de page. Annonce # 2098499 parution cahier week-end le 6 mai 2017.</t>
  </si>
  <si>
    <t>1209035</t>
  </si>
  <si>
    <t>Bon de commande ouvert pour la phase 2 de la campagne promo de l'arrondissement - PLACEMENT MÉDIA DU JOURNAL DE MONTRÉAL</t>
  </si>
  <si>
    <t>1224833</t>
  </si>
  <si>
    <t>Total MEDIAQMI INC.</t>
  </si>
  <si>
    <t>MEDIAS TRANSCONTINENTAL S.E.N.C</t>
  </si>
  <si>
    <t>1110984</t>
  </si>
  <si>
    <t>Bon de commande ouvert pour l'année 2016 - système électronique d'appel d'offres du gouvernement du Québec.</t>
  </si>
  <si>
    <t>Bon de commande ouvert pour la période de juin à décembre 2016 - système électronique d'appel d'offres du gouvernement du Québec.</t>
  </si>
  <si>
    <t>1173883</t>
  </si>
  <si>
    <t>Chronique d'arrondissement - Année 2017</t>
  </si>
  <si>
    <t>1173893</t>
  </si>
  <si>
    <t>Publicité ponctuelle - Année 2017</t>
  </si>
  <si>
    <t>1174613</t>
  </si>
  <si>
    <t>13-JANV.-2017</t>
  </si>
  <si>
    <t>Bon de commande ouvert pour l'année 2017 - système électronique d'appel d'offres du gouvernement du Québec.</t>
  </si>
  <si>
    <t>1174621</t>
  </si>
  <si>
    <t>Bon de commande ouvert pour l'année 2017 - Divers avis publics.</t>
  </si>
  <si>
    <t>1206748</t>
  </si>
  <si>
    <t>Publicité pour la Vague estivale dans l'Informateur et l'Avenir de l'Est. Soumission n° O000423312.</t>
  </si>
  <si>
    <t>1209111</t>
  </si>
  <si>
    <t>Placements médias - 2 x 1/2 page  Publicités 8 et 15 juin + web (50 000 impressions).</t>
  </si>
  <si>
    <t>1215095</t>
  </si>
  <si>
    <t>Publicité ponctuelle - Année 2017.</t>
  </si>
  <si>
    <t>1228366</t>
  </si>
  <si>
    <t>Publicité ponctuelle - septembre à décembre 2017.</t>
  </si>
  <si>
    <t>1229015</t>
  </si>
  <si>
    <t>Divers avis publics - 12 et 13 septembre 2017. Facture n° PG031999.</t>
  </si>
  <si>
    <t>Total MEDIAS TRANSCONTINENTAL S.E.N.C</t>
  </si>
  <si>
    <t>ZAP COOP DE SOLIDARITE</t>
  </si>
  <si>
    <t>1213082</t>
  </si>
  <si>
    <t>Installation de caméras au parc du Vieux Moulin.</t>
  </si>
  <si>
    <t>1215645</t>
  </si>
  <si>
    <t>Frais d'administration du réseau pour les diverses installations Wi-Fi - du 1er juillet 2017 au 30 juin 2018. Facture 21141061.</t>
  </si>
  <si>
    <t>Frais d'administration du réseau pour les diverses installations Wi-Fi - du 1er juillet 2017 au 30 juin 2018. Facture 21141061. Parc Daniel Johnson.</t>
  </si>
  <si>
    <t>Frais d'administration du réseau pour les diverses installations Wi-Fi - du 1er juillet 2017 au 30 juin 2018. Facture 21141061. Piscine Alexis-Carrel.</t>
  </si>
  <si>
    <t>Frais d'administration du réseau pour les diverses installations Wi-Fi - du 1er juillet 2017 au 30 juin 2018. Facture 21141061. École secondaire PAT.</t>
  </si>
  <si>
    <t>Frais d'administration du réseau pour les diverses installations Wi-Fi - du 1er juillet 2017 au 30 juin 2018. Facture 21141061. Piscine et parc St-Georges</t>
  </si>
  <si>
    <t>Frais d'administration du réseau pour les diverses installations Wi-Fi - du 1er juillet 2017 au 30 juin 2018. Facture 21141061. Parc St-Jean-Baptiste.</t>
  </si>
  <si>
    <t>Frais d'administration du réseau pour les diverses installations Wi-Fi - du 1er juillet 2017 au 30 juin 2018. Facture 21141061. Parc du Vieux-Moulin.</t>
  </si>
  <si>
    <t>Frais d'administration du réseau pour les diverses installations Wi-Fi - du 1er juillet 2017 au 30 juin 2018. Facture 21141061. Piscine et parc Maria Goretti.</t>
  </si>
  <si>
    <t>Frais d'administration du réseau pour les diverses installations Wi-Fi - du 1er juillet 2017 au 30 juin 2018. Facture 21141061. Parc Armand-Bombardier.</t>
  </si>
  <si>
    <t>Frais d'administration du réseau pour les diverses installations Wi-Fi - du 1er juillet 2017 au 30 juin 2018. Facture 21141061. Piscine et parc Richelieu.</t>
  </si>
  <si>
    <t>Frais d'administration du réseau pour les diverses installations Wi-Fi - du 1er juillet 2017 au 30 juin 2018. Facture 21141061. Parc Clémentine-de-la-Rousselière.</t>
  </si>
  <si>
    <t>1241336</t>
  </si>
  <si>
    <t>Acquisition et entretien des caméras à la Maison du Citoyen. Facture n° 21141122.</t>
  </si>
  <si>
    <t>Acquisition de caméras à la Maison du Citoyen. Facture n° 21141122.</t>
  </si>
  <si>
    <t>Contribution annuelle entretien et surveillance des caméras à la Maison du Citoyen. Facture n° 21141122.</t>
  </si>
  <si>
    <t/>
  </si>
  <si>
    <t>Total ZAP COOP DE SOLIDARITE</t>
  </si>
  <si>
    <t>Total</t>
  </si>
  <si>
    <t>12-JUIN -2017</t>
  </si>
  <si>
    <t>05-JUIN -2017</t>
  </si>
  <si>
    <t>LALIBERTE, SOPHIE</t>
  </si>
  <si>
    <t>Direction - Rivière-des-Prairies - Pointe-aux-Trembles</t>
  </si>
  <si>
    <t>Entretien et aménag. des parcs et terrains de jeux</t>
  </si>
  <si>
    <t>ROUSSEAU, LUC</t>
  </si>
  <si>
    <t>Culture, sports, loisirs et développement social</t>
  </si>
  <si>
    <t>Loisirs et culture - Dir., adm. et soutien - À répartir</t>
  </si>
  <si>
    <t>21-NOV. -2017</t>
  </si>
  <si>
    <t>LAPOINTE, LOUIS</t>
  </si>
  <si>
    <t>Travaux publics</t>
  </si>
  <si>
    <t>LABRECQUE, DIANE</t>
  </si>
  <si>
    <t>11-DÉC. -2017</t>
  </si>
  <si>
    <t>14-NOV. -2017</t>
  </si>
  <si>
    <t>RIZZO, ANNE-MARIE</t>
  </si>
  <si>
    <t>Services administratifs et greffe</t>
  </si>
  <si>
    <t>Admin. générale - Autres dép.- À répartir</t>
  </si>
  <si>
    <t>07-JUIN -2017</t>
  </si>
  <si>
    <t>GRAVEL, YVES</t>
  </si>
  <si>
    <t>Transport - Dir. et admin. - À répartir</t>
  </si>
  <si>
    <t>15-SEPT.-2017</t>
  </si>
  <si>
    <t>BERTHELOT, ROGER</t>
  </si>
  <si>
    <t>LE BRUN, FRANCOIS</t>
  </si>
  <si>
    <t>Frais de transport</t>
  </si>
  <si>
    <t>Act. récréatives - Soutien tech. et fonct. - À répartir</t>
  </si>
  <si>
    <t>25-AVR. -2017</t>
  </si>
  <si>
    <t>Centres communautaires - Activités culturelles</t>
  </si>
  <si>
    <t>LABERGE, DENIS</t>
  </si>
  <si>
    <t>31-AOÛT -2017</t>
  </si>
  <si>
    <t>Gestion install. - Arénas et patinoires</t>
  </si>
  <si>
    <t>Act. culturelles - Dir. et adm. - À répartir</t>
  </si>
  <si>
    <t>30-MAI  -2017</t>
  </si>
  <si>
    <t>22-SEPT.-2017</t>
  </si>
  <si>
    <t>11-MAI  -2017</t>
  </si>
  <si>
    <t>05-JUIL.-2017</t>
  </si>
  <si>
    <t>FAVREAU, JULIE</t>
  </si>
  <si>
    <t>Rel. avec les citoyens et communications</t>
  </si>
  <si>
    <t>LAFOREST, VALERIE</t>
  </si>
  <si>
    <t>26-JANV.-2017</t>
  </si>
  <si>
    <t>COUTU, MARTIN</t>
  </si>
  <si>
    <t>Développement du territoire et études techniques</t>
  </si>
  <si>
    <t>Administration, finances et approvisionnement</t>
  </si>
  <si>
    <t>16-MAI  -2017</t>
  </si>
  <si>
    <t>Planification et gestion des parcs et espaces verts</t>
  </si>
  <si>
    <t>AXIA SERVICES</t>
  </si>
  <si>
    <t>1167824</t>
  </si>
  <si>
    <t>28-FÉVR.-2017</t>
  </si>
  <si>
    <t>Surveillance  et ouverture/fermeture de chalets de parcs du 1 janvier au 12 mars 2017</t>
  </si>
  <si>
    <t>Service - Agence de sécurité, gardiennage</t>
  </si>
  <si>
    <t>1187229</t>
  </si>
  <si>
    <t>07-MARS -2017</t>
  </si>
  <si>
    <t>Travaux de nettoyage roulotte Clémentine de la Rousselière</t>
  </si>
  <si>
    <t>Réalisation des travaux de nettoyage saisonnier de la roulotte au parc Clementine de la Rousselière de Pointe-au-Trembles selon soumisssion du 6 mars 2017 (25 fréquences /3h par fréquences)</t>
  </si>
  <si>
    <t>1189848</t>
  </si>
  <si>
    <t>21-MARS -2017</t>
  </si>
  <si>
    <t>BARBEAU, DANY</t>
  </si>
  <si>
    <t>Services d'un appariteur à la Maison du Citoyen - 1er avril au 31 décembre 2017.</t>
  </si>
  <si>
    <t>1245200</t>
  </si>
  <si>
    <t>18-DÉC. -2017</t>
  </si>
  <si>
    <t>Total AXIA SERVICES</t>
  </si>
  <si>
    <t>HEBERT, MARTINE</t>
  </si>
  <si>
    <t>Entretien et réfection des chaussées et trottoirs</t>
  </si>
  <si>
    <t>08-AOÛT -2017</t>
  </si>
  <si>
    <t>11-JANV.-2017</t>
  </si>
  <si>
    <t>DESLONGCHAMPS, STEPHANIE</t>
  </si>
  <si>
    <t>TOUPIN, CLAUDE</t>
  </si>
  <si>
    <t>22-AOÛT -2017</t>
  </si>
  <si>
    <t>Frais de transport.</t>
  </si>
  <si>
    <t>22-MARS -2017</t>
  </si>
  <si>
    <t>17-NOV. -2017</t>
  </si>
  <si>
    <t>20-SEPT.-2017</t>
  </si>
  <si>
    <t>01-DÉC. -2017</t>
  </si>
  <si>
    <t>17-FÉVR.-2017</t>
  </si>
  <si>
    <t>GAGNON, ANNIE</t>
  </si>
  <si>
    <t>25-OCT. -2017</t>
  </si>
  <si>
    <t>POIRIER, JENNIFER</t>
  </si>
  <si>
    <t>Gestion du personnel</t>
  </si>
  <si>
    <t>19-AVR. -2017</t>
  </si>
  <si>
    <t>03-MAI  -2017</t>
  </si>
  <si>
    <t>18-JUIL.-2017</t>
  </si>
  <si>
    <t>06-JUIL.-2017</t>
  </si>
  <si>
    <t>26-OCT. -2017</t>
  </si>
  <si>
    <t>CIMA+ S.E.N.C.</t>
  </si>
  <si>
    <t>1188422</t>
  </si>
  <si>
    <t>14-MARS -2017</t>
  </si>
  <si>
    <t>Services professionnels pour l'adéquation de l'offre et de la demande en stationnement pour l'implantation d'une plage municipale - Bout de l'île et Plage de l'Est. PRO-ING17-16.</t>
  </si>
  <si>
    <t>Transport - Soutien tech. et fonct.- À répartir</t>
  </si>
  <si>
    <t>Total CIMA+ S.E.N.C.</t>
  </si>
  <si>
    <t>12-MAI  -2017</t>
  </si>
  <si>
    <t>MVC IMPRESSIONS INC.</t>
  </si>
  <si>
    <t>1176037</t>
  </si>
  <si>
    <t>BON DE COMMANDE OUVERT POUR L'ANNÉE 2017 POUR IMPRESSIONS DIVERSES.</t>
  </si>
  <si>
    <t>Ligne supplémentaire pour fin d'année - BON DE COMMANDE OUVERT POUR L'ANNÉE 2017 POUR IMPRESSIONS DIVERSES</t>
  </si>
  <si>
    <t>1200928</t>
  </si>
  <si>
    <t>Panneaux pour la Vague estivale 2017.</t>
  </si>
  <si>
    <t>Panneaux 36'' X 48'' - Vague estivale 2017.</t>
  </si>
  <si>
    <t>Panneaux 48'' X 47,625'' - Vague estivale 2017.</t>
  </si>
  <si>
    <t>Panneaux 48'' X 96'' - Vague estivale 2017.</t>
  </si>
  <si>
    <t>Total MVC IMPRESSIONS INC.</t>
  </si>
  <si>
    <t>30-NOV. -2017</t>
  </si>
  <si>
    <t>19-JANV.-2017</t>
  </si>
  <si>
    <t>CROISIERES NAVARK INC.</t>
  </si>
  <si>
    <t>1196889</t>
  </si>
  <si>
    <t>26-AVR. -2017</t>
  </si>
  <si>
    <t>Convention de services professionnels pour services de navigation sur le fleuve dans le cadre du projet de croisière patrimoniale</t>
  </si>
  <si>
    <t>Convention de services professionnels pour services de navigation sur le fleuve dans le cadre du projet de croisière patrimoniale de l'arrondissement RDP-PAT les 27 et 28 mai 2017</t>
  </si>
  <si>
    <t>1196900</t>
  </si>
  <si>
    <t>Convention de services professionnel pour services de navigation sur le fleuve dans le cadre de navettes fluviales pour la Grande Tournée du 375e de l'arr. RDP-PAT</t>
  </si>
  <si>
    <t>Convention de services professionnel pour services de navigation sur le fleuve dans le cadre du projet de navettes fluviales pour la Grande Tournée du 375e de l'arr. RDP-PAT. Navettes du 26 au 28 mai 2017</t>
  </si>
  <si>
    <t>1196931</t>
  </si>
  <si>
    <t>Convention de servies professionnels pour les services de navigation sur le fleuve dans le cadre du projet de croisière patrimoniale les 4-11-18-25 juillet et 1er août 2017</t>
  </si>
  <si>
    <t>Convention de servies professionnels pour les services de navigation sur le fleuve dans le cadre du projet de croisière patrimoniale de l'arrondissement RDP-PAT les 4-11-18-25 juillet et 1er août 2017</t>
  </si>
  <si>
    <t>1201208</t>
  </si>
  <si>
    <t>Convention de services professionnels pour navigation sur le fleuve dans le cadre de la ise a l'essai d'un service de navette fluviale et d'un bateau taxi pour le 375e</t>
  </si>
  <si>
    <t>Convention de services professionnels pour service de navigation sur le fleuve dans le cadre de la ise a l'essai d'un service de navette fluviale et d'un bateau taxi pour le 375e da l'arrondissement RDP PAT du 26 au 28 mai 2017.</t>
  </si>
  <si>
    <t>1245845</t>
  </si>
  <si>
    <t>20-DÉC. -2017</t>
  </si>
  <si>
    <t>Convention de services professionnels pour assurer les services de navigation sur le fleuve dans le cadre du projet de croisière musique du monde et feux d'artifice le 26 et 29 juillet 2017</t>
  </si>
  <si>
    <t>Total CROISIERES NAVARK INC.</t>
  </si>
  <si>
    <t>19-DÉC. -2017</t>
  </si>
  <si>
    <t>DANY TREMBLAY SOUDURE INC.</t>
  </si>
  <si>
    <t>1203422</t>
  </si>
  <si>
    <t>Travaux de soudure dans divers parcs de l'arrondissement RDP-PAT.</t>
  </si>
  <si>
    <t>1215955</t>
  </si>
  <si>
    <t>19-JUIL.-2017</t>
  </si>
  <si>
    <t>1218099</t>
  </si>
  <si>
    <t>31-JUIL.-2017</t>
  </si>
  <si>
    <t>1233260</t>
  </si>
  <si>
    <t>Total DANY TREMBLAY SOUDURE INC.</t>
  </si>
  <si>
    <t>Signalisation écrite et marquage</t>
  </si>
  <si>
    <t>PAINCHAUD, ERIC</t>
  </si>
  <si>
    <t>15-JUIN -2017</t>
  </si>
  <si>
    <t>29-SEPT.-2017</t>
  </si>
  <si>
    <t>Greffe</t>
  </si>
  <si>
    <t>ROY, ALAIN</t>
  </si>
  <si>
    <t>ECO DE LA POINTE-AUX-PRAIRIES</t>
  </si>
  <si>
    <t>1222616</t>
  </si>
  <si>
    <t>1224908</t>
  </si>
  <si>
    <t>13-SEPT.-2017</t>
  </si>
  <si>
    <t>Convention de services professionnels pour fournir les services d'une conseillère horticole pour le programme des jardins communautaires de Avril à octobre 2017</t>
  </si>
  <si>
    <t>Convention de services professionnels pour fournir les services d'une conseillère horticole pour le programme des jardins communautaires de Avril à Octobre 2017</t>
  </si>
  <si>
    <t>Total ECO DE LA POINTE-AUX-PRAIRIES</t>
  </si>
  <si>
    <t>18-OCT. -2017</t>
  </si>
  <si>
    <t>EQUIPEMENT D'ACIER FEDERAL LTEE</t>
  </si>
  <si>
    <t>1183625</t>
  </si>
  <si>
    <t>Fourniture et installation d'une mezzanine</t>
  </si>
  <si>
    <t>1209402</t>
  </si>
  <si>
    <t>16-JUIN -2017</t>
  </si>
  <si>
    <t>Installation de nouveaux casiers dans le vestiaire des cols bleus affectés à l'aqueduc.</t>
  </si>
  <si>
    <t>Total EQUIPEMENT D'ACIER FEDERAL LTEE</t>
  </si>
  <si>
    <t>EQUIPE R.D.P.</t>
  </si>
  <si>
    <t>1218796</t>
  </si>
  <si>
    <t>04-AOÛT -2017</t>
  </si>
  <si>
    <t>Convention de services professionnels pour offrir de l'animation à toute clientèle  qui fréquentent les parcs identifiés jusqu'au 20 août 2017</t>
  </si>
  <si>
    <t>Exploitation des parcs et terrains de jeux</t>
  </si>
  <si>
    <t>1225672</t>
  </si>
  <si>
    <t>Convention de services professionnel pour effectuer l'ouverture et la fermeture des installations sanitaires de 7 chalets de parcs</t>
  </si>
  <si>
    <t>Convention de services professionnel pour effectuer l'ouverture et la fermeture des installations sanitaires de 7 chalets de parcs de l'arrondissement RDP-PAT</t>
  </si>
  <si>
    <t>1231774</t>
  </si>
  <si>
    <t>Convention de services professionnels pour offrir de l'animation et soutien à la clientèle qui frequente la bibliothèque RDP</t>
  </si>
  <si>
    <t>Bibliothèques</t>
  </si>
  <si>
    <t>1237530</t>
  </si>
  <si>
    <t>Convention de services professionnel pour fournir les services d'un intervenant psychosocial</t>
  </si>
  <si>
    <t>Convention de services professionnels pour fournir les services d'un intervenant psychosocial du 19 juin au 25 août 2017</t>
  </si>
  <si>
    <t>1241654</t>
  </si>
  <si>
    <t>Convention de services professionnels pour soutenir la planification et la réalisation de l'événement pour adolescent " le bal des morts vivants"- magie d'automne</t>
  </si>
  <si>
    <t>1245261</t>
  </si>
  <si>
    <t>Convention de services professionnels pour projet d'animation à la bibliothèque de RDP du 29 août au 22 déc. 2017</t>
  </si>
  <si>
    <t>Total EQUIPE R.D.P.</t>
  </si>
  <si>
    <t>05-DÉC. -2017</t>
  </si>
  <si>
    <t>CLINIQUE DE MEDECINE INDUSTRIELLE DES LAURENTIDES</t>
  </si>
  <si>
    <t>1180991</t>
  </si>
  <si>
    <t>07-FÉVR.-2017</t>
  </si>
  <si>
    <t>Visite à nos bureaux le 19 janvier 2017 et pages dactylographiées. Facture n° 29283.</t>
  </si>
  <si>
    <t>1195455</t>
  </si>
  <si>
    <t>Expertises médicales le 29 mars 2017. Factures n° 29631, 29632 et 29644.</t>
  </si>
  <si>
    <t>Expertise médicale le 29 mars 2017 pour Josée Germain (17-23198). Facture n° 29632.</t>
  </si>
  <si>
    <t>Expertise médicale le 29 mars 2017 pour France Denis (17-23199). Facture n° 29631.</t>
  </si>
  <si>
    <t>Expertise médicale le 29 mars 2017 + Code de complexité pour Gladimir Maxime Charles (15-19876). Facture n° 29644.</t>
  </si>
  <si>
    <t>1201497</t>
  </si>
  <si>
    <t>Visite à nos bureaux le 11 avril 2017 et pages dactylographiées. Facture n° 29725.</t>
  </si>
  <si>
    <t>1208250</t>
  </si>
  <si>
    <t>13-JUIN -2017</t>
  </si>
  <si>
    <t>Audition le 16/05/2017. Étude de dossier et opinion médicale pour un partage de coûts et littérature. Facture n° 29879.</t>
  </si>
  <si>
    <t>Audition le 16/05/2017. Étude de dossier et opinion médicale pour un partage de coûts et littérature - Pascale Major (15-20445). Facture n° 29879.</t>
  </si>
  <si>
    <t>1231560</t>
  </si>
  <si>
    <t>17-OCT. -2017</t>
  </si>
  <si>
    <t>Audition le 12/10/2017. Préparation et étude de dossier. Facture n° 30512.</t>
  </si>
  <si>
    <t>Audition le 12/10/2017. Préparation et étude de dossier. - Robert Goneau (15-20708). Facture n° 30512.</t>
  </si>
  <si>
    <t>1238420</t>
  </si>
  <si>
    <t>PELLAND, BENOIT</t>
  </si>
  <si>
    <t>Expertises médicales le 6 novembre 2017. Factures n° 30665 et 30666.</t>
  </si>
  <si>
    <t>Expertise médicale en orthopédie le 6 novembre 2017 pour Yves Goulet (16-21844). Facture n° 30665.</t>
  </si>
  <si>
    <t>Expertise médicale  le 6 novembre 2017 pour Hector Quintanilla Cruz (17-24251). Facture n° 30666.</t>
  </si>
  <si>
    <t>Total CLINIQUE DE MEDECINE INDUSTRIELLE DES LAURENTIDES</t>
  </si>
  <si>
    <t>27-MARS -2017</t>
  </si>
  <si>
    <t>CONSTRUCTION ENCORE LTEE</t>
  </si>
  <si>
    <t>1212795</t>
  </si>
  <si>
    <t>Installation de grillage métallique au chalet des parcs Samuel-Morse et Pierre-Blanchet. RP-DSAG17-03.</t>
  </si>
  <si>
    <t>Autres - Activités récréatives</t>
  </si>
  <si>
    <t>1219163</t>
  </si>
  <si>
    <t>Travaux supplémentaire à l'aréna Rodrigue-Gilbert RP-DSAD17-04</t>
  </si>
  <si>
    <t>1224488</t>
  </si>
  <si>
    <t>12-SEPT.-2017</t>
  </si>
  <si>
    <t>Aménagement d'un bureau pour 4 contremaîtres au Clos RDP. RP-DSAG17-05.</t>
  </si>
  <si>
    <t>1225696</t>
  </si>
  <si>
    <t>18-SEPT.-2017</t>
  </si>
  <si>
    <t>Travaux d'époxy pour le plancher du chalet de parc situé au 12775, avenue Pierre-Blanchet.</t>
  </si>
  <si>
    <t>1237452</t>
  </si>
  <si>
    <t>Réparation et coloration des murs de la salle de réception au CRRDP.</t>
  </si>
  <si>
    <t>Peinture des cadres et portes au CRRDP.</t>
  </si>
  <si>
    <t>Peinture de tous les murs et ragréages requis au CRRDP.</t>
  </si>
  <si>
    <t>Total CONSTRUCTION ENCORE LTEE</t>
  </si>
  <si>
    <t>20-JUIN -2017</t>
  </si>
  <si>
    <t>CONSTRUCTION &amp; RENOVATION GILBERT DUMAS INC.</t>
  </si>
  <si>
    <t>1164175</t>
  </si>
  <si>
    <t>1190274</t>
  </si>
  <si>
    <t>Réinstallation des ailes au vieux moulin</t>
  </si>
  <si>
    <t>Assemblage</t>
  </si>
  <si>
    <t>Musées et centres d'exposition</t>
  </si>
  <si>
    <t>20-JUIL.-2017</t>
  </si>
  <si>
    <t>Frais additionnels de fournitures et natériaux, assemblage</t>
  </si>
  <si>
    <t>Installation</t>
  </si>
  <si>
    <t>Frais de transport de la première livraison et de celle des frais additionnels</t>
  </si>
  <si>
    <t>Total CONSTRUCTION &amp; RENOVATION GILBERT DUMAS INC.</t>
  </si>
  <si>
    <t>COOP DE SOLIDARITE WEBTV</t>
  </si>
  <si>
    <t>1166432</t>
  </si>
  <si>
    <t>Achat de 4 caméras + livraison et installation des caméras dans la salle du conseil à la Maison du Citoyen.</t>
  </si>
  <si>
    <t>1172456</t>
  </si>
  <si>
    <t>Bon de commande ouvert 2017 pour 10 séances Webdiffusions du conseil d'arrondissement.</t>
  </si>
  <si>
    <t>Sonorisation pour le CA du 2 mai 2017 au Centre récréatif RDP.</t>
  </si>
  <si>
    <t>Conseil et soutien aux instances politiques</t>
  </si>
  <si>
    <t>05-JANV.-2017</t>
  </si>
  <si>
    <t>Séances Webdiffusion / Salle du conseil de Pointe-aux-Trembles</t>
  </si>
  <si>
    <t>06-MARS -2017</t>
  </si>
  <si>
    <t>Connexion internet.</t>
  </si>
  <si>
    <t>24-MAI  -2017</t>
  </si>
  <si>
    <t>Sonorisation et projection vidéo pour le CA du 4 juillet 2017 au Centre récréatif RDP.</t>
  </si>
  <si>
    <t>Séances Webdiffusion / Centre récréatif RDP</t>
  </si>
  <si>
    <t>Total COOP DE SOLIDARITE WEBTV</t>
  </si>
  <si>
    <t>LEBOEUF, CLAUDINE</t>
  </si>
  <si>
    <t>Autres - Administration générale</t>
  </si>
  <si>
    <t>SIGNALISATION 10-10</t>
  </si>
  <si>
    <t>1205821</t>
  </si>
  <si>
    <t>Planche de signalisation pour fermeture et détour du boul. Gouin - risque d'inondation du 8 au 26 mai 2017 (Mesures d'urgence).</t>
  </si>
  <si>
    <t>1208117</t>
  </si>
  <si>
    <t>Signalisation pour tous à vélo</t>
  </si>
  <si>
    <t>Soumission V-0610-2017 Événement tous à vélo 2017</t>
  </si>
  <si>
    <t>1209438</t>
  </si>
  <si>
    <t>Location de blocs de ciment pour tous au spectacle le 17 juin</t>
  </si>
  <si>
    <t>Location de blocs de ciment 3x3x2 pour tous au spectacle le 17 juin 2017 (soumission #V-0664-2017</t>
  </si>
  <si>
    <t>Livré et installer les blocs pour 8hAM</t>
  </si>
  <si>
    <t>Ramasser les blocs pour 18h</t>
  </si>
  <si>
    <t>1215971</t>
  </si>
  <si>
    <t>Barricades, fermeture de rue... pour tous au spectacle du 17 juin 2017</t>
  </si>
  <si>
    <t>Planches de signalisation, avis de rue fermé, installation de barricade, démentellement, ramassage pour tous au spectacle le 17 juin 2017</t>
  </si>
  <si>
    <t>1220125</t>
  </si>
  <si>
    <t>15-AOÛT -2017</t>
  </si>
  <si>
    <t>Déploiement de la fermeture de rue pour feux d'artifices fête maria auxiliatrice le 13 août 2017</t>
  </si>
  <si>
    <t>Déploiement de la fermeture de rue pour feux d'artifices fête maria auxiliatrice le 13 août 2017 (soumission # V-0669-2017)</t>
  </si>
  <si>
    <t>1220139</t>
  </si>
  <si>
    <t>Déloiement de la fermeture de la rue Julio-Curie pour fête Maria auxiliatrice du 11 au 14 août 2017</t>
  </si>
  <si>
    <t>Déploiement de la fermeture de la rue Juliot Curie pour la fête Maria auxiliatrice du 11 au 14 août 2017 (soumission # V-0671-2017)</t>
  </si>
  <si>
    <t>1245668</t>
  </si>
  <si>
    <t>MARTIN, ROBERT</t>
  </si>
  <si>
    <t>SIGNALISATION POUR LE 11840 NOTRE-DAME &amp; 7E AVENUE / SOUMISSION V-0695-2017 / FACTURE FM-1010-0739</t>
  </si>
  <si>
    <t>SIGNALISATION 11840 NOTRE-DAME &amp; 7E AVENUE</t>
  </si>
  <si>
    <t>Total SIGNALISATION 10-10</t>
  </si>
  <si>
    <t>FITNESS DEPOT</t>
  </si>
  <si>
    <t>1242950</t>
  </si>
  <si>
    <t>07-DÉC. -2017</t>
  </si>
  <si>
    <t>Équipements d'entraînement</t>
  </si>
  <si>
    <t>Medecin ball 4</t>
  </si>
  <si>
    <t>Medecin ball 20</t>
  </si>
  <si>
    <t>Leg press incliné inotec A5</t>
  </si>
  <si>
    <t>Échelles/marelle (10mx5m, 25 rung)</t>
  </si>
  <si>
    <t>Medecin ball 10</t>
  </si>
  <si>
    <t>Plate rubber 5</t>
  </si>
  <si>
    <t>Abdos inclinés</t>
  </si>
  <si>
    <t>Rack à dumbell</t>
  </si>
  <si>
    <t>Sled</t>
  </si>
  <si>
    <t>Medecin ball 25</t>
  </si>
  <si>
    <t>Exerband loop yellow</t>
  </si>
  <si>
    <t>Corde à danser</t>
  </si>
  <si>
    <t>Bosu</t>
  </si>
  <si>
    <t>Rack à plates</t>
  </si>
  <si>
    <t>Barrures barres (olympic spring collars)</t>
  </si>
  <si>
    <t>Ballon suisse AntiBurst GymnBall 55cm</t>
  </si>
  <si>
    <t>Plate rubber 25</t>
  </si>
  <si>
    <t>Exerband loop green</t>
  </si>
  <si>
    <t>Plate rubber 45</t>
  </si>
  <si>
    <t>Plate rubber 2.5</t>
  </si>
  <si>
    <t>Medecin ball 15</t>
  </si>
  <si>
    <t>Barres gars (olympic cross fit)</t>
  </si>
  <si>
    <t>Medecin ball 8</t>
  </si>
  <si>
    <t>Barres filles(olympic cross fit women)</t>
  </si>
  <si>
    <t>Petites haies</t>
  </si>
  <si>
    <t>Ballon suisse AntiBusrst GymBall 65cm</t>
  </si>
  <si>
    <t>Plate rubber 10</t>
  </si>
  <si>
    <t>Exerband loop pink</t>
  </si>
  <si>
    <t>Boxes mousse- PYLO 30x24x20</t>
  </si>
  <si>
    <t>Parachute</t>
  </si>
  <si>
    <t>Leg curl Inotec</t>
  </si>
  <si>
    <t>Medecin ball 12</t>
  </si>
  <si>
    <t>Medecin ball 6</t>
  </si>
  <si>
    <t>Haies ajustables (adj 6" et 12")</t>
  </si>
  <si>
    <t>Exerband loop red</t>
  </si>
  <si>
    <t>Tapis style Yoga</t>
  </si>
  <si>
    <t>Total FITNESS DEPOT</t>
  </si>
  <si>
    <t>FITNESS NUTRITION EQUIPEMENTS</t>
  </si>
  <si>
    <t>1243061</t>
  </si>
  <si>
    <t>Équipements de gym</t>
  </si>
  <si>
    <t>Accessoires pour poulies poignées rubber</t>
  </si>
  <si>
    <t>Banc</t>
  </si>
  <si>
    <t>Cage a squat</t>
  </si>
  <si>
    <t>Siding board</t>
  </si>
  <si>
    <t>Planche d'équilibre avant-arrière</t>
  </si>
  <si>
    <t>Planche d'équilibre ronde</t>
  </si>
  <si>
    <t>plateau d'halthérophilie</t>
  </si>
  <si>
    <t>Poulies potionnelles pour cage</t>
  </si>
  <si>
    <t>Rack à medecine ball</t>
  </si>
  <si>
    <t>Rack ballon swiss</t>
  </si>
  <si>
    <t>Tapis saut</t>
  </si>
  <si>
    <t>Dumbbells hex en caoutchou vierge</t>
  </si>
  <si>
    <t>Sit fit</t>
  </si>
  <si>
    <t>Total FITNESS NUTRITION EQUIPEMENTS</t>
  </si>
  <si>
    <t>14-JUIL.-2017</t>
  </si>
  <si>
    <t>GHD CONSULTANTS LTEE</t>
  </si>
  <si>
    <t>1200512</t>
  </si>
  <si>
    <t>Services professionnels en environnement pour le pavillon sur le site de la Maison du Citoyen. PRO-DGP-17-03.Projet SIMON : 168002.</t>
  </si>
  <si>
    <t>Autres - Amén., urb. et développement</t>
  </si>
  <si>
    <t>1200519</t>
  </si>
  <si>
    <t>Services professionnels en environnement pour les projets du belvédère sur le site de la Maison du Citoyen et pour divers travaux sur la Place du Village. PRO-DGP-17-04. Projet SIMON : 168003.</t>
  </si>
  <si>
    <t>Total GHD CONSULTANTS LTEE</t>
  </si>
  <si>
    <t>09-MARS -2017</t>
  </si>
  <si>
    <t>GROUPE ABS INC.</t>
  </si>
  <si>
    <t>1190961</t>
  </si>
  <si>
    <t>Contrôle qualitatif des travaux d'infrastructures municipales du projet de développement résidentiel L'Estuaire dans l'arrondissement RDP-PAT. PRO-HON16-25. BTL15-146893-053.</t>
  </si>
  <si>
    <t>Réseaux d'égout</t>
  </si>
  <si>
    <t>Réseau de distribution de l'eau potable</t>
  </si>
  <si>
    <t>Contrôle qualitatif des travaux d'infrastructures municipales du projet de développement résidentiel L'Estuaire dans l'arrondissement RDP-PAT. PRO-HON16-25. BTL15-146893-053. CONTRÔLE QUALITATIF TROTTOIRS ET BORDURES. PROJET SIMON : 167492.</t>
  </si>
  <si>
    <t>1226057</t>
  </si>
  <si>
    <t>19-SEPT.-2017</t>
  </si>
  <si>
    <t>Services professionnels en contrôle des matériaux pour les parcs Saint-Joseph, Conrad-Poirier et Daniel-Johnson. PRO-PARC17-25 Arr. RDP-PAT.</t>
  </si>
  <si>
    <t>Services professionnels en contrôle des matériaux pour le parc Conrad-Poirier. PRO-PARC17-25 Arr. RDP-PAT.</t>
  </si>
  <si>
    <t>Services professionnels en contrôle des matériaux pour le parc Saint-Joseph. PRO-PARC17-25 Arr. RDP-PAT.</t>
  </si>
  <si>
    <t>Services professionnels en contrôle des matériaux pour le parc Daniel-Johnson. PRO-PARC17-25 Arr. RDP-PAT.</t>
  </si>
  <si>
    <t>1236022</t>
  </si>
  <si>
    <t>07-NOV. -2017</t>
  </si>
  <si>
    <t>Caractérisation environnementale des sols - démolition du chalet au parc Clémentine de La Rousselière.</t>
  </si>
  <si>
    <t>Total GROUPE ABS INC.</t>
  </si>
  <si>
    <t>21-AVR. -2017</t>
  </si>
  <si>
    <t>03-OCT. -2017</t>
  </si>
  <si>
    <t>TECHNIPARC</t>
  </si>
  <si>
    <t>1176387</t>
  </si>
  <si>
    <t>1200816</t>
  </si>
  <si>
    <t>Travaux d'entretien - terrains de soccer naturels dans divers parcs de l'arrondissement RDP-PAT.</t>
  </si>
  <si>
    <t>1224817</t>
  </si>
  <si>
    <t>Total TECHNIPARC</t>
  </si>
  <si>
    <t>Direction</t>
  </si>
  <si>
    <t>Montant</t>
  </si>
  <si>
    <t>Direction d'arrondissement</t>
  </si>
  <si>
    <t>LISTE DES CONTRATS OU ACHATS COMPORTANT UNE DÉPENSE DE PLUS DE 2000 $ OCTROYÉS A UN MÊME COCONTRACTANT</t>
  </si>
  <si>
    <t>LORSQUE L'ENSEMBLE DE CES CONTRATS OU ACHATS COMPORTE UNE DÉPENSE QUI DÉPASSE 25 000 $</t>
  </si>
  <si>
    <t>Source : SIMON</t>
  </si>
  <si>
    <r>
      <t>ARRONDISSEMENT RIVIÈRE-DES-PRAIRIES</t>
    </r>
    <r>
      <rPr>
        <b/>
        <sz val="11"/>
        <rFont val="Arial"/>
        <family val="2"/>
      </rPr>
      <t>–</t>
    </r>
    <r>
      <rPr>
        <b/>
        <sz val="11"/>
        <rFont val="Tahoma"/>
        <family val="2"/>
      </rPr>
      <t>POINTE-AUX-TREMBLES</t>
    </r>
  </si>
  <si>
    <r>
      <t>DU 1</t>
    </r>
    <r>
      <rPr>
        <b/>
        <vertAlign val="superscript"/>
        <sz val="11"/>
        <rFont val="Tahoma"/>
        <family val="2"/>
      </rPr>
      <t>er</t>
    </r>
    <r>
      <rPr>
        <b/>
        <sz val="11"/>
        <rFont val="Tahoma"/>
        <family val="2"/>
      </rPr>
      <t xml:space="preserve"> JANVIER 2017 AU 31 DÉCEMBRE 2017</t>
    </r>
  </si>
  <si>
    <t xml:space="preserve">Date d'approbation </t>
  </si>
  <si>
    <t xml:space="preserve">Direction </t>
  </si>
  <si>
    <t>(autres que ceux présentés au conseil d'arrondissement)</t>
  </si>
  <si>
    <t>Fournir et installer des nouveaux panneaux thématiques sur les meules du moulin de Pointe-aux-Trembles Projet SIMON: 165946</t>
  </si>
  <si>
    <t>Bon de commande ouvert 2017-2018 - Contrat de service pour ouverture, fermeture et surveillance des chalets et roulottes dans les parcs de l'arrondissement RDP/PAT / Tel que soumission RP-TP-17-05</t>
  </si>
  <si>
    <t>Contrat de service pour ouverture, fermeture et surveillance de chalets et roulottes dans les parcs de l'arrondissement / Portion  2017</t>
  </si>
  <si>
    <t xml:space="preserve"> Supplémentaire pour fournir et installer des nouveaux panneaux thématiques sur les meules du moulin de Pointe-aux-Trembles Projet SIMON: 165946</t>
  </si>
  <si>
    <t>Réinstallation des ailes du Vieux moulin de Pointe aux Trembles -Fourniture des matériaux et façonnage des pièces</t>
  </si>
  <si>
    <t>Travaux de soudure ( clôture) à l'école Marc Laflamme / Le Prélude   Tel que soumission du 11 juillet</t>
  </si>
  <si>
    <t>Travaux de soudure</t>
  </si>
  <si>
    <t>Travaux de soudure pour la clôture au clos de RDP le 01/08/2017 / Tel que soumission</t>
  </si>
  <si>
    <t>Travaux de soudure avec matériaux inclus au clos de  RDP</t>
  </si>
  <si>
    <t>Contrat de soudure pour un rack de conduite de fonte / Tel que les 2 soumissions du 9 octobre 2017</t>
  </si>
  <si>
    <t>Contrat de soudure pour un rack à conduite de fonte / Soumission 2</t>
  </si>
  <si>
    <t>Contrat de soudure pour un rack à conduite de fonte / Soumission 1</t>
  </si>
  <si>
    <t xml:space="preserve">Mise en place et réalisation de 4 sorties en kayak / 2 sur le bassin du fleuve St-Laurent et 2 sur la Rivière-des -Prairies </t>
  </si>
  <si>
    <t>Mise en place de  4 sorties en Kayak</t>
  </si>
  <si>
    <t>Fourniture et installation d'une mezzanine à la cours de service de   PAT/ Tel que soumission CMON005</t>
  </si>
  <si>
    <t>Contrôle qualitatif des travaux d'infrastructures municipales du projet de développement résidentiel L'Estuaire dans l'arrondissement RDP-PAT. PRO-HON16-25. BTL15-146893-053. Contrôle qualitatif Pavage projet SIMON : 167493.</t>
  </si>
  <si>
    <t>Contrôle qualitatif des travaux d'infrastructures municipales du projet de développement résidentiel L'Estuaire dans l'arrondissement RDP-PAT. PRO-HON16-25. BTL15-146893-053. Contrôle qualitatif Égout pluvial projet SIMON : 167491.</t>
  </si>
  <si>
    <t>Contrôle qualitatif des travaux d'infrastructures municipales du projet de développement résidentiel L'Estuaire dans l'arrondissement RDP-PAT. PRO-HON16-25. BTL15-146893-053. Contrôle qualitatif Aqueduc projet SIMON : 167490.</t>
  </si>
  <si>
    <t>Contrôle qualitatif des travaux d'infrastructures municipales du projet de développement résidentiel L'Estuaire dans l'arrondissement RDP-PAT. PRO-HON16-25. BTL15-146893-053. Contrôle qualitatif Piste cyclable.projet SIMON : 167494.</t>
  </si>
  <si>
    <t>PRO-DGP13-001 - Services professionnels pour l'analyse des impacts financiers générés en période de conception et réalisation de la phase finale de la rénovation de la Maison du citoyen pour la période du 1er février au 30 avril 2017</t>
  </si>
  <si>
    <t>Bon de commande ouvert pour la phase 1 de la campagne Promo- pour le placement média  du journal de de Montréal</t>
  </si>
  <si>
    <t>Bon de commande ouvert pour l'année 2017 - pour le placement média du journal de Montréal</t>
  </si>
  <si>
    <t>Ajout pour payer la dernière facture de la phase 1 - Bon de commande ouvert pour la phase 1 de la campagne promo - pour le placement média du journal de Montréal</t>
  </si>
  <si>
    <t>Bon de commande ouvert pour la phase 3 de la campagne promo de l'arrondissement - Placement Média du journal de Montréal  (CASA, Journal de Montréal imprimé, Bannière site web journal de Montréal et application J5).</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</si>
</sst>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quot;$&quot;"/>
  </numFmts>
  <fonts count="16">
    <font>
      <sz val="10"/>
      <name val="Arial"/>
      <family val="0"/>
    </font>
    <font>
      <b/>
      <sz val="10"/>
      <name val="Arial"/>
      <family val="0"/>
    </font>
    <font>
      <i/>
      <sz val="10"/>
      <name val="Arial"/>
      <family val="0"/>
    </font>
    <font>
      <b/>
      <i/>
      <sz val="10"/>
      <name val="Arial"/>
      <family val="0"/>
    </font>
    <font>
      <sz val="10"/>
      <name val="Segoe UI"/>
      <family val="2"/>
    </font>
    <font>
      <b/>
      <sz val="10"/>
      <name val="Segoe UI"/>
      <family val="2"/>
    </font>
    <font>
      <sz val="12"/>
      <name val="Arial"/>
      <family val="0"/>
    </font>
    <font>
      <b/>
      <sz val="11"/>
      <name val="Arial"/>
      <family val="0"/>
    </font>
    <font>
      <sz val="11"/>
      <name val="Arial"/>
      <family val="0"/>
    </font>
    <font>
      <sz val="11"/>
      <color indexed="8"/>
      <name val="Arial"/>
      <family val="0"/>
    </font>
    <font>
      <b/>
      <sz val="11"/>
      <color indexed="8"/>
      <name val="Arial"/>
      <family val="0"/>
    </font>
    <font>
      <b/>
      <sz val="11"/>
      <name val="Tahoma"/>
      <family val="2"/>
    </font>
    <font>
      <sz val="10"/>
      <color indexed="8"/>
      <name val="Arial"/>
      <family val="0"/>
    </font>
    <font>
      <b/>
      <vertAlign val="superscript"/>
      <sz val="11"/>
      <name val="Tahoma"/>
      <family val="2"/>
    </font>
    <font>
      <b/>
      <sz val="11"/>
      <name val="Segoe UI"/>
      <family val="2"/>
    </font>
    <font>
      <sz val="11"/>
      <name val="Segoe UI"/>
      <family val="2"/>
    </font>
  </fonts>
  <fills count="5">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2"/>
        <bgColor indexed="64"/>
      </patternFill>
    </fill>
  </fills>
  <borders count="8">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s>
  <cellStyleXfs count="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12" fillId="0" borderId="0" applyFont="0" applyFill="0" applyBorder="0" applyAlignment="0" applyProtection="0"/>
  </cellStyleXfs>
  <cellXfs count="43">
    <xf numFmtId="0" fontId="4" fillId="0" borderId="0" xfId="0" applyNumberFormat="1" applyFill="1" applyBorder="1" applyAlignment="1" applyProtection="1">
      <alignment/>
      <protection/>
    </xf>
    <xf numFmtId="0" fontId="5" fillId="0" borderId="0" xfId="0" applyNumberFormat="1" applyFont="1" applyFill="1" applyBorder="1" applyAlignment="1" applyProtection="1">
      <alignment/>
      <protection/>
    </xf>
    <xf numFmtId="0" fontId="4" fillId="0" borderId="0" xfId="0" applyNumberFormat="1" applyFill="1" applyBorder="1" applyAlignment="1" applyProtection="1">
      <alignment wrapText="1"/>
      <protection/>
    </xf>
    <xf numFmtId="172" fontId="4" fillId="0" borderId="0" xfId="0" applyNumberFormat="1" applyFill="1" applyBorder="1" applyAlignment="1" applyProtection="1">
      <alignment wrapText="1"/>
      <protection/>
    </xf>
    <xf numFmtId="0" fontId="5" fillId="0" borderId="0" xfId="0" applyNumberFormat="1" applyFont="1" applyFill="1" applyBorder="1" applyAlignment="1" applyProtection="1">
      <alignment horizontal="center"/>
      <protection/>
    </xf>
    <xf numFmtId="0" fontId="9" fillId="0" borderId="1" xfId="0" applyFont="1" applyBorder="1" applyAlignment="1">
      <alignment/>
    </xf>
    <xf numFmtId="0" fontId="9" fillId="0" borderId="2" xfId="0" applyFont="1" applyBorder="1" applyAlignment="1">
      <alignment/>
    </xf>
    <xf numFmtId="0" fontId="9" fillId="0" borderId="3" xfId="0" applyFont="1" applyBorder="1" applyAlignment="1">
      <alignment/>
    </xf>
    <xf numFmtId="7" fontId="9" fillId="0" borderId="4" xfId="0" applyNumberFormat="1" applyFont="1" applyBorder="1" applyAlignment="1">
      <alignment/>
    </xf>
    <xf numFmtId="172" fontId="9" fillId="0" borderId="4" xfId="0" applyNumberFormat="1" applyFont="1" applyBorder="1" applyAlignment="1">
      <alignment/>
    </xf>
    <xf numFmtId="44" fontId="9" fillId="0" borderId="4" xfId="0" applyNumberFormat="1" applyFont="1" applyBorder="1" applyAlignment="1">
      <alignment/>
    </xf>
    <xf numFmtId="0" fontId="9" fillId="2" borderId="1" xfId="0" applyFont="1" applyFill="1" applyBorder="1" applyAlignment="1">
      <alignment/>
    </xf>
    <xf numFmtId="0" fontId="10" fillId="2" borderId="3" xfId="0" applyFont="1" applyFill="1" applyBorder="1" applyAlignment="1">
      <alignment/>
    </xf>
    <xf numFmtId="0" fontId="10" fillId="2" borderId="5" xfId="0" applyFont="1" applyFill="1" applyBorder="1" applyAlignment="1">
      <alignment/>
    </xf>
    <xf numFmtId="0" fontId="11" fillId="0" borderId="0" xfId="15" applyNumberFormat="1" applyFont="1" applyFill="1" applyBorder="1" applyAlignment="1" applyProtection="1">
      <alignment horizontal="center"/>
      <protection/>
    </xf>
    <xf numFmtId="0" fontId="0" fillId="0" borderId="0" xfId="0" applyAlignment="1">
      <alignment horizontal="center"/>
    </xf>
    <xf numFmtId="0" fontId="11" fillId="0" borderId="0" xfId="15" applyNumberFormat="1" applyFont="1" applyFill="1" applyBorder="1" applyAlignment="1" applyProtection="1">
      <alignment/>
      <protection/>
    </xf>
    <xf numFmtId="171" fontId="11" fillId="0" borderId="0" xfId="15" applyFont="1" applyAlignment="1">
      <alignment/>
    </xf>
    <xf numFmtId="7" fontId="4" fillId="0" borderId="0" xfId="0" applyNumberFormat="1" applyFill="1" applyBorder="1" applyAlignment="1" applyProtection="1">
      <alignment wrapText="1"/>
      <protection/>
    </xf>
    <xf numFmtId="2" fontId="4" fillId="0" borderId="0" xfId="0" applyNumberFormat="1" applyFont="1" applyFill="1" applyBorder="1" applyAlignment="1" applyProtection="1">
      <alignment horizontal="center" wrapText="1"/>
      <protection/>
    </xf>
    <xf numFmtId="0" fontId="14" fillId="3" borderId="6" xfId="0" applyNumberFormat="1" applyFont="1" applyFill="1" applyBorder="1" applyAlignment="1" applyProtection="1">
      <alignment horizontal="center" wrapText="1"/>
      <protection/>
    </xf>
    <xf numFmtId="172" fontId="14" fillId="3" borderId="6" xfId="0" applyNumberFormat="1" applyFont="1" applyFill="1" applyBorder="1" applyAlignment="1" applyProtection="1">
      <alignment horizontal="center" wrapText="1"/>
      <protection/>
    </xf>
    <xf numFmtId="0" fontId="15" fillId="0" borderId="6" xfId="0" applyNumberFormat="1" applyFont="1" applyFill="1" applyBorder="1" applyAlignment="1" applyProtection="1">
      <alignment horizontal="left" vertical="center" wrapText="1"/>
      <protection/>
    </xf>
    <xf numFmtId="172" fontId="15" fillId="0" borderId="6" xfId="0" applyNumberFormat="1" applyFont="1" applyFill="1" applyBorder="1" applyAlignment="1" applyProtection="1">
      <alignment horizontal="left" vertical="center" wrapText="1"/>
      <protection/>
    </xf>
    <xf numFmtId="0" fontId="14" fillId="2" borderId="6" xfId="0" applyNumberFormat="1" applyFont="1" applyFill="1" applyBorder="1" applyAlignment="1" applyProtection="1">
      <alignment horizontal="left" vertical="center" wrapText="1"/>
      <protection/>
    </xf>
    <xf numFmtId="0" fontId="14" fillId="0" borderId="6" xfId="0" applyNumberFormat="1" applyFont="1" applyFill="1" applyBorder="1" applyAlignment="1" applyProtection="1">
      <alignment horizontal="left" vertical="center" wrapText="1"/>
      <protection/>
    </xf>
    <xf numFmtId="172" fontId="14" fillId="2" borderId="6" xfId="0" applyNumberFormat="1" applyFont="1" applyFill="1" applyBorder="1" applyAlignment="1" applyProtection="1">
      <alignment horizontal="left" vertical="center" wrapText="1"/>
      <protection/>
    </xf>
    <xf numFmtId="0" fontId="14" fillId="4" borderId="6" xfId="0" applyNumberFormat="1" applyFont="1" applyFill="1" applyBorder="1" applyAlignment="1" applyProtection="1">
      <alignment horizontal="left" vertical="center" wrapText="1"/>
      <protection/>
    </xf>
    <xf numFmtId="172" fontId="14" fillId="4" borderId="6" xfId="0" applyNumberFormat="1" applyFont="1" applyFill="1" applyBorder="1" applyAlignment="1" applyProtection="1">
      <alignment horizontal="left" vertical="center" wrapText="1"/>
      <protection/>
    </xf>
    <xf numFmtId="172" fontId="15" fillId="0" borderId="6" xfId="0" applyNumberFormat="1" applyFont="1" applyFill="1" applyBorder="1" applyAlignment="1" applyProtection="1">
      <alignment horizontal="center" vertical="center" wrapText="1"/>
      <protection/>
    </xf>
    <xf numFmtId="172" fontId="14" fillId="2" borderId="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wrapText="1"/>
      <protection/>
    </xf>
    <xf numFmtId="0" fontId="6" fillId="3" borderId="1" xfId="0" applyFont="1" applyFill="1" applyBorder="1" applyAlignment="1">
      <alignment/>
    </xf>
    <xf numFmtId="0" fontId="6" fillId="3" borderId="2" xfId="0" applyFont="1" applyFill="1" applyBorder="1" applyAlignment="1">
      <alignment/>
    </xf>
    <xf numFmtId="0" fontId="7" fillId="3" borderId="3" xfId="0" applyFont="1" applyFill="1" applyBorder="1" applyAlignment="1">
      <alignment/>
    </xf>
    <xf numFmtId="0" fontId="7" fillId="3" borderId="4" xfId="0" applyFont="1" applyFill="1" applyBorder="1" applyAlignment="1">
      <alignment horizontal="center"/>
    </xf>
    <xf numFmtId="0" fontId="8" fillId="3" borderId="5" xfId="0" applyFont="1" applyFill="1" applyBorder="1" applyAlignment="1">
      <alignment/>
    </xf>
    <xf numFmtId="0" fontId="8" fillId="3" borderId="7" xfId="0" applyFont="1" applyFill="1" applyBorder="1" applyAlignment="1">
      <alignment/>
    </xf>
    <xf numFmtId="7" fontId="10" fillId="2" borderId="1" xfId="0" applyNumberFormat="1" applyFont="1" applyFill="1" applyBorder="1" applyAlignment="1">
      <alignment horizontal="right"/>
    </xf>
    <xf numFmtId="0" fontId="5" fillId="0" borderId="3" xfId="0" applyNumberFormat="1" applyFont="1" applyFill="1" applyBorder="1" applyAlignment="1" applyProtection="1">
      <alignment horizontal="right"/>
      <protection/>
    </xf>
    <xf numFmtId="0" fontId="5" fillId="0" borderId="5" xfId="0" applyNumberFormat="1" applyFont="1" applyFill="1" applyBorder="1" applyAlignment="1" applyProtection="1">
      <alignment horizontal="right"/>
      <protection/>
    </xf>
    <xf numFmtId="0" fontId="11" fillId="0" borderId="0" xfId="15" applyNumberFormat="1" applyFont="1" applyFill="1" applyBorder="1" applyAlignment="1" applyProtection="1">
      <alignment horizontal="center"/>
      <protection/>
    </xf>
    <xf numFmtId="171" fontId="11" fillId="0" borderId="0" xfId="15" applyFont="1" applyAlignment="1">
      <alignment horizontal="center"/>
    </xf>
  </cellXfs>
  <cellStyles count="2">
    <cellStyle name="Normal" xfId="0"/>
    <cellStyle name="Milliers_Achats de plus de 2000 $- CA juillet 2013"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76"/>
  <sheetViews>
    <sheetView tabSelected="1" workbookViewId="0" topLeftCell="A1">
      <pane xSplit="1" ySplit="8" topLeftCell="B9" activePane="bottomRight" state="frozen"/>
      <selection pane="topLeft" activeCell="A1" sqref="A1"/>
      <selection pane="topRight" activeCell="B1" sqref="B1"/>
      <selection pane="bottomLeft" activeCell="A4" sqref="A4"/>
      <selection pane="bottomRight" activeCell="B23" sqref="B23"/>
    </sheetView>
  </sheetViews>
  <sheetFormatPr defaultColWidth="11.421875" defaultRowHeight="14.25"/>
  <cols>
    <col min="1" max="1" width="126.421875" style="0" customWidth="1"/>
    <col min="2" max="2" width="15.421875" style="2" bestFit="1" customWidth="1"/>
    <col min="3" max="3" width="20.28125" style="2" customWidth="1"/>
    <col min="4" max="4" width="18.57421875" style="2" customWidth="1"/>
    <col min="5" max="5" width="28.421875" style="2" customWidth="1"/>
    <col min="6" max="6" width="31.8515625" style="2" customWidth="1"/>
    <col min="7" max="8" width="18.8515625" style="2" customWidth="1"/>
    <col min="9" max="9" width="12.140625" style="2" customWidth="1"/>
    <col min="10" max="10" width="16.57421875" style="3" customWidth="1"/>
    <col min="11" max="11" width="14.57421875" style="3" customWidth="1"/>
  </cols>
  <sheetData>
    <row r="1" spans="1:3" ht="15">
      <c r="A1" s="41" t="s">
        <v>511</v>
      </c>
      <c r="B1" s="41"/>
      <c r="C1" s="16"/>
    </row>
    <row r="2" spans="1:3" ht="15">
      <c r="A2" s="41" t="s">
        <v>512</v>
      </c>
      <c r="B2" s="41"/>
      <c r="C2" s="16"/>
    </row>
    <row r="3" spans="1:3" ht="15">
      <c r="A3" s="41" t="s">
        <v>518</v>
      </c>
      <c r="B3" s="41"/>
      <c r="C3" s="16"/>
    </row>
    <row r="4" spans="1:3" ht="16.5">
      <c r="A4" s="42" t="s">
        <v>515</v>
      </c>
      <c r="B4" s="42"/>
      <c r="C4" s="17"/>
    </row>
    <row r="5" spans="1:3" ht="15">
      <c r="A5" s="41" t="s">
        <v>513</v>
      </c>
      <c r="B5" s="41"/>
      <c r="C5" s="16"/>
    </row>
    <row r="6" spans="1:3" ht="15">
      <c r="A6" s="14"/>
      <c r="B6" s="14"/>
      <c r="C6" s="15"/>
    </row>
    <row r="7" spans="1:3" ht="15">
      <c r="A7" s="41" t="s">
        <v>514</v>
      </c>
      <c r="B7" s="41"/>
      <c r="C7" s="16"/>
    </row>
    <row r="9" ht="14.25">
      <c r="A9" s="2"/>
    </row>
    <row r="10" spans="1:4" ht="15.75">
      <c r="A10" s="32"/>
      <c r="B10" s="33"/>
      <c r="D10" s="31"/>
    </row>
    <row r="11" spans="1:2" ht="15">
      <c r="A11" s="34" t="s">
        <v>508</v>
      </c>
      <c r="B11" s="35" t="s">
        <v>509</v>
      </c>
    </row>
    <row r="12" spans="1:2" ht="15">
      <c r="A12" s="36"/>
      <c r="B12" s="37"/>
    </row>
    <row r="13" spans="1:2" ht="15">
      <c r="A13" s="5"/>
      <c r="B13" s="6"/>
    </row>
    <row r="14" spans="1:3" ht="15">
      <c r="A14" s="7" t="s">
        <v>155</v>
      </c>
      <c r="B14" s="8">
        <f>+'Arrondissement (Excel)'!K10+'Arrondissement (Excel)'!K11+'Arrondissement (Excel)'!K41+'Arrondissement (Excel)'!K54+'Arrondissement (Excel)'!K63+'Arrondissement (Excel)'!K73+'Arrondissement (Excel)'!K111+'Arrondissement (Excel)'!K126+'Arrondissement (Excel)'!K149+'Arrondissement (Excel)'!K185+'Arrondissement (Excel)'!K186+'Arrondissement (Excel)'!K187+'Arrondissement (Excel)'!K188+'Arrondissement (Excel)'!K189+'Arrondissement (Excel)'!K190+'Arrondissement (Excel)'!K205+'Arrondissement (Excel)'!K208+'Arrondissement (Excel)'!K209+'Arrondissement (Excel)'!K210+'Arrondissement (Excel)'!K191</f>
        <v>422696.5595189904</v>
      </c>
      <c r="C14" s="19"/>
    </row>
    <row r="15" spans="1:2" ht="15">
      <c r="A15" s="7"/>
      <c r="B15" s="9"/>
    </row>
    <row r="16" spans="1:2" ht="15">
      <c r="A16" s="7" t="s">
        <v>189</v>
      </c>
      <c r="B16" s="8">
        <f>+'Arrondissement (Excel)'!K15+'Arrondissement (Excel)'!K129+'Arrondissement (Excel)'!K133+'Arrondissement (Excel)'!K134+'Arrondissement (Excel)'!K135+'Arrondissement (Excel)'!K136+'Arrondissement (Excel)'!K137+'Arrondissement (Excel)'!K155+'Arrondissement (Excel)'!K203+'Arrondissement (Excel)'!K213+'Arrondissement (Excel)'!K214+'Arrondissement (Excel)'!K215+'Arrondissement (Excel)'!K131+'Arrondissement (Excel)'!K184+'Arrondissement (Excel)'!K130+'Arrondissement (Excel)'!K132+'Arrondissement (Excel)'!K196</f>
        <v>320073.337868794</v>
      </c>
    </row>
    <row r="17" spans="1:2" ht="15">
      <c r="A17" s="7"/>
      <c r="B17" s="9"/>
    </row>
    <row r="18" spans="1:2" ht="15">
      <c r="A18" s="7" t="s">
        <v>510</v>
      </c>
      <c r="B18" s="8">
        <f>+'Arrondissement (Excel)'!K147+'Arrondissement (Excel)'!K163+'Arrondissement (Excel)'!K165+'Arrondissement (Excel)'!K166+'Arrondissement (Excel)'!K169+'Arrondissement (Excel)'!K170+'Arrondissement (Excel)'!K171+'Arrondissement (Excel)'!K172+'Arrondissement (Excel)'!K183+'Arrondissement (Excel)'!K206+'Arrondissement (Excel)'!K207</f>
        <v>228732.18217168716</v>
      </c>
    </row>
    <row r="19" spans="1:2" ht="15">
      <c r="A19" s="7"/>
      <c r="B19" s="9"/>
    </row>
    <row r="20" spans="1:2" ht="15">
      <c r="A20" s="7" t="s">
        <v>164</v>
      </c>
      <c r="B20" s="8">
        <f>+'Arrondissement (Excel)'!K12+'Arrondissement (Excel)'!K26+'Arrondissement (Excel)'!K48+'Arrondissement (Excel)'!K138+'Arrondissement (Excel)'!K164+'Arrondissement (Excel)'!K167+'Arrondissement (Excel)'!K168+'Arrondissement (Excel)'!K173+'Arrondissement (Excel)'!K212+'Arrondissement (Excel)'!K236+'Arrondissement (Excel)'!K151+'Arrondissement (Excel)'!K27+'Arrondissement (Excel)'!K28+'Arrondissement (Excel)'!K30+'Arrondissement (Excel)'!K32+'Arrondissement (Excel)'!K31</f>
        <v>388728.85694487445</v>
      </c>
    </row>
    <row r="21" spans="1:2" ht="15">
      <c r="A21" s="7"/>
      <c r="B21" s="10"/>
    </row>
    <row r="22" spans="1:2" ht="15">
      <c r="A22" s="7" t="s">
        <v>159</v>
      </c>
      <c r="B22" s="10">
        <f>+'Arrondissement (Excel)'!K13+'Arrondissement (Excel)'!K60+'Arrondissement (Excel)'!K66+'Arrondissement (Excel)'!K192+'Arrondissement (Excel)'!K221+'Arrondissement (Excel)'!K29</f>
        <v>124133.7724300512</v>
      </c>
    </row>
    <row r="23" spans="1:2" ht="15">
      <c r="A23" s="7"/>
      <c r="B23" s="9"/>
    </row>
    <row r="24" spans="1:2" ht="15">
      <c r="A24" s="11"/>
      <c r="B24" s="38">
        <f>SUM(B14:B22)</f>
        <v>1484364.7089343972</v>
      </c>
    </row>
    <row r="25" spans="1:2" ht="15">
      <c r="A25" s="12"/>
      <c r="B25" s="39"/>
    </row>
    <row r="26" spans="1:3" ht="15">
      <c r="A26" s="13" t="s">
        <v>148</v>
      </c>
      <c r="B26" s="40"/>
      <c r="C26" s="18"/>
    </row>
    <row r="27" ht="14.25">
      <c r="A27" s="2"/>
    </row>
    <row r="28" ht="14.25">
      <c r="A28" s="2"/>
    </row>
    <row r="29" ht="14.25">
      <c r="A29" s="2"/>
    </row>
    <row r="30" ht="14.25">
      <c r="A30" s="2"/>
    </row>
    <row r="31" ht="14.25">
      <c r="A31" s="2"/>
    </row>
    <row r="32" ht="14.25">
      <c r="A32" s="2"/>
    </row>
    <row r="33" ht="14.25">
      <c r="A33" s="2"/>
    </row>
    <row r="34" ht="14.25">
      <c r="A34" s="2"/>
    </row>
    <row r="35" ht="14.25">
      <c r="A35" s="2"/>
    </row>
    <row r="36" ht="14.25">
      <c r="A36" s="2"/>
    </row>
    <row r="37" ht="14.25">
      <c r="A37" s="2"/>
    </row>
    <row r="38" ht="14.25">
      <c r="A38" s="2"/>
    </row>
    <row r="39" ht="14.25">
      <c r="A39" s="2"/>
    </row>
    <row r="40" ht="14.25">
      <c r="A40" s="2"/>
    </row>
    <row r="41" ht="14.25">
      <c r="A41" s="2"/>
    </row>
    <row r="42" ht="14.25">
      <c r="A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row r="64" ht="14.25">
      <c r="A64" s="2"/>
    </row>
    <row r="65" ht="14.25">
      <c r="A65" s="2"/>
    </row>
    <row r="66" ht="14.25">
      <c r="A66" s="2"/>
    </row>
    <row r="67" ht="14.25">
      <c r="A67" s="2"/>
    </row>
    <row r="68" ht="14.25">
      <c r="A68" s="2"/>
    </row>
    <row r="69" ht="14.25">
      <c r="A69" s="2"/>
    </row>
    <row r="70" ht="14.25">
      <c r="A70" s="2"/>
    </row>
    <row r="71" ht="14.25">
      <c r="A71" s="2"/>
    </row>
    <row r="72" ht="14.25">
      <c r="A72" s="2"/>
    </row>
    <row r="73" ht="14.25">
      <c r="A73" s="2"/>
    </row>
    <row r="74" ht="14.25">
      <c r="A74" s="2"/>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sheetData>
  <mergeCells count="7">
    <mergeCell ref="B24:B26"/>
    <mergeCell ref="A1:B1"/>
    <mergeCell ref="A2:B2"/>
    <mergeCell ref="A3:B3"/>
    <mergeCell ref="A4:B4"/>
    <mergeCell ref="A5:B5"/>
    <mergeCell ref="A7:B7"/>
  </mergeCells>
  <printOptions horizontalCentered="1"/>
  <pageMargins left="0.5905511811023623" right="0.5905511811023623" top="0.984251968503937" bottom="0.984251968503937" header="0.5118110236220472" footer="0.5118110236220472"/>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K407"/>
  <sheetViews>
    <sheetView workbookViewId="0" topLeftCell="A1">
      <pane xSplit="1" ySplit="9" topLeftCell="C58" activePane="bottomRight" state="frozen"/>
      <selection pane="topLeft" activeCell="A1" sqref="A1"/>
      <selection pane="topRight" activeCell="B1" sqref="B1"/>
      <selection pane="bottomLeft" activeCell="A4" sqref="A4"/>
      <selection pane="bottomRight" activeCell="A64" sqref="A64:A65"/>
    </sheetView>
  </sheetViews>
  <sheetFormatPr defaultColWidth="11.421875" defaultRowHeight="14.25" outlineLevelRow="2"/>
  <cols>
    <col min="1" max="1" width="30.8515625" style="0" customWidth="1"/>
    <col min="2" max="2" width="15.28125" style="2" customWidth="1"/>
    <col min="3" max="3" width="20.28125" style="2" customWidth="1"/>
    <col min="4" max="4" width="18.57421875" style="2" hidden="1" customWidth="1"/>
    <col min="5" max="5" width="33.7109375" style="2" customWidth="1"/>
    <col min="6" max="6" width="35.421875" style="2" customWidth="1"/>
    <col min="7" max="7" width="20.8515625" style="2" customWidth="1"/>
    <col min="8" max="8" width="18.8515625" style="2" hidden="1" customWidth="1"/>
    <col min="9" max="9" width="12.140625" style="2" hidden="1" customWidth="1"/>
    <col min="10" max="10" width="16.57421875" style="3" hidden="1" customWidth="1"/>
    <col min="11" max="11" width="16.57421875" style="3" bestFit="1" customWidth="1"/>
  </cols>
  <sheetData>
    <row r="1" spans="1:11" ht="15">
      <c r="A1" s="41" t="s">
        <v>511</v>
      </c>
      <c r="B1" s="41"/>
      <c r="C1" s="41"/>
      <c r="D1" s="41"/>
      <c r="E1" s="41"/>
      <c r="F1" s="41"/>
      <c r="G1" s="41"/>
      <c r="H1" s="41"/>
      <c r="I1" s="41"/>
      <c r="J1" s="41"/>
      <c r="K1" s="41"/>
    </row>
    <row r="2" spans="1:11" ht="15">
      <c r="A2" s="41" t="s">
        <v>512</v>
      </c>
      <c r="B2" s="41"/>
      <c r="C2" s="41"/>
      <c r="D2" s="41"/>
      <c r="E2" s="41"/>
      <c r="F2" s="41"/>
      <c r="G2" s="41"/>
      <c r="H2" s="41"/>
      <c r="I2" s="41"/>
      <c r="J2" s="41"/>
      <c r="K2" s="41"/>
    </row>
    <row r="3" spans="1:11" ht="15">
      <c r="A3" s="41" t="s">
        <v>518</v>
      </c>
      <c r="B3" s="41"/>
      <c r="C3" s="41"/>
      <c r="D3" s="41"/>
      <c r="E3" s="41"/>
      <c r="F3" s="41"/>
      <c r="G3" s="41"/>
      <c r="H3" s="41"/>
      <c r="I3" s="41"/>
      <c r="J3" s="41"/>
      <c r="K3" s="41"/>
    </row>
    <row r="4" spans="1:11" ht="16.5">
      <c r="A4" s="42" t="s">
        <v>515</v>
      </c>
      <c r="B4" s="42"/>
      <c r="C4" s="42"/>
      <c r="D4" s="42"/>
      <c r="E4" s="42"/>
      <c r="F4" s="42"/>
      <c r="G4" s="42"/>
      <c r="H4" s="42"/>
      <c r="I4" s="42"/>
      <c r="J4" s="42"/>
      <c r="K4" s="42"/>
    </row>
    <row r="5" spans="1:11" ht="15">
      <c r="A5" s="41" t="s">
        <v>513</v>
      </c>
      <c r="B5" s="41"/>
      <c r="C5" s="41"/>
      <c r="D5" s="41"/>
      <c r="E5" s="41"/>
      <c r="F5" s="41"/>
      <c r="G5" s="41"/>
      <c r="H5" s="41"/>
      <c r="I5" s="41"/>
      <c r="J5" s="41"/>
      <c r="K5" s="41"/>
    </row>
    <row r="6" spans="1:2" ht="15">
      <c r="A6" s="14"/>
      <c r="B6" s="14"/>
    </row>
    <row r="7" spans="1:11" ht="15">
      <c r="A7" s="41" t="s">
        <v>514</v>
      </c>
      <c r="B7" s="41"/>
      <c r="C7" s="41"/>
      <c r="D7" s="41"/>
      <c r="E7" s="41"/>
      <c r="F7" s="41"/>
      <c r="G7" s="41"/>
      <c r="H7" s="41"/>
      <c r="I7" s="41"/>
      <c r="J7" s="41"/>
      <c r="K7" s="41"/>
    </row>
    <row r="9" spans="1:11" s="4" customFormat="1" ht="49.5">
      <c r="A9" s="20" t="s">
        <v>38</v>
      </c>
      <c r="B9" s="20" t="s">
        <v>39</v>
      </c>
      <c r="C9" s="20" t="s">
        <v>516</v>
      </c>
      <c r="D9" s="20" t="s">
        <v>40</v>
      </c>
      <c r="E9" s="20" t="s">
        <v>41</v>
      </c>
      <c r="F9" s="20" t="s">
        <v>42</v>
      </c>
      <c r="G9" s="20" t="s">
        <v>517</v>
      </c>
      <c r="H9" s="20" t="s">
        <v>43</v>
      </c>
      <c r="I9" s="20" t="s">
        <v>44</v>
      </c>
      <c r="J9" s="21" t="s">
        <v>45</v>
      </c>
      <c r="K9" s="21" t="s">
        <v>46</v>
      </c>
    </row>
    <row r="10" spans="1:11" ht="66" outlineLevel="2">
      <c r="A10" s="22" t="s">
        <v>193</v>
      </c>
      <c r="B10" s="22" t="s">
        <v>194</v>
      </c>
      <c r="C10" s="22" t="s">
        <v>195</v>
      </c>
      <c r="D10" s="22" t="s">
        <v>151</v>
      </c>
      <c r="E10" s="22" t="s">
        <v>196</v>
      </c>
      <c r="F10" s="22" t="s">
        <v>197</v>
      </c>
      <c r="G10" s="22" t="s">
        <v>155</v>
      </c>
      <c r="H10" s="22" t="s">
        <v>178</v>
      </c>
      <c r="I10" s="22"/>
      <c r="J10" s="23">
        <v>17833.11</v>
      </c>
      <c r="K10" s="29">
        <f>J10/1.049875*1.14975</f>
        <v>19529.580400047627</v>
      </c>
    </row>
    <row r="11" spans="1:11" ht="99" outlineLevel="2">
      <c r="A11" s="22" t="s">
        <v>193</v>
      </c>
      <c r="B11" s="22" t="s">
        <v>198</v>
      </c>
      <c r="C11" s="22" t="s">
        <v>199</v>
      </c>
      <c r="D11" s="22" t="s">
        <v>154</v>
      </c>
      <c r="E11" s="22" t="s">
        <v>200</v>
      </c>
      <c r="F11" s="22" t="s">
        <v>201</v>
      </c>
      <c r="G11" s="22" t="s">
        <v>155</v>
      </c>
      <c r="H11" s="22" t="s">
        <v>173</v>
      </c>
      <c r="I11" s="22"/>
      <c r="J11" s="23">
        <v>2787.42</v>
      </c>
      <c r="K11" s="29">
        <f>J11/1.049875*1.14975</f>
        <v>3052.5883033694495</v>
      </c>
    </row>
    <row r="12" spans="1:11" ht="66" outlineLevel="2">
      <c r="A12" s="22" t="s">
        <v>193</v>
      </c>
      <c r="B12" s="22" t="s">
        <v>202</v>
      </c>
      <c r="C12" s="22" t="s">
        <v>203</v>
      </c>
      <c r="D12" s="22" t="s">
        <v>204</v>
      </c>
      <c r="E12" s="22" t="s">
        <v>205</v>
      </c>
      <c r="F12" s="22" t="s">
        <v>205</v>
      </c>
      <c r="G12" s="22" t="s">
        <v>164</v>
      </c>
      <c r="H12" s="22" t="s">
        <v>190</v>
      </c>
      <c r="I12" s="22"/>
      <c r="J12" s="23">
        <v>41926.76</v>
      </c>
      <c r="K12" s="29">
        <f>J12/1.049875*1.14975</f>
        <v>45915.268303369456</v>
      </c>
    </row>
    <row r="13" spans="1:11" ht="115.5" outlineLevel="2">
      <c r="A13" s="22" t="s">
        <v>193</v>
      </c>
      <c r="B13" s="22" t="s">
        <v>206</v>
      </c>
      <c r="C13" s="22" t="s">
        <v>207</v>
      </c>
      <c r="D13" s="22" t="s">
        <v>160</v>
      </c>
      <c r="E13" s="22" t="s">
        <v>520</v>
      </c>
      <c r="F13" s="22" t="s">
        <v>521</v>
      </c>
      <c r="G13" s="22" t="s">
        <v>159</v>
      </c>
      <c r="H13" s="22" t="s">
        <v>192</v>
      </c>
      <c r="I13" s="22"/>
      <c r="J13" s="23">
        <v>2444.65</v>
      </c>
      <c r="K13" s="29">
        <f>J13/1.049875*1.14975</f>
        <v>2677.210465531611</v>
      </c>
    </row>
    <row r="14" spans="1:11" s="1" customFormat="1" ht="16.5" outlineLevel="1">
      <c r="A14" s="24" t="s">
        <v>208</v>
      </c>
      <c r="B14" s="24"/>
      <c r="C14" s="24"/>
      <c r="D14" s="24"/>
      <c r="E14" s="24"/>
      <c r="F14" s="24"/>
      <c r="G14" s="24"/>
      <c r="H14" s="24"/>
      <c r="I14" s="25"/>
      <c r="J14" s="26">
        <f>SUBTOTAL(9,J10:J13)</f>
        <v>64991.94</v>
      </c>
      <c r="K14" s="30">
        <f>SUBTOTAL(9,K10:K13)</f>
        <v>71174.64747231813</v>
      </c>
    </row>
    <row r="15" spans="1:11" ht="99" outlineLevel="2">
      <c r="A15" s="22" t="s">
        <v>231</v>
      </c>
      <c r="B15" s="22" t="s">
        <v>232</v>
      </c>
      <c r="C15" s="22" t="s">
        <v>233</v>
      </c>
      <c r="D15" s="22" t="s">
        <v>188</v>
      </c>
      <c r="E15" s="22" t="s">
        <v>234</v>
      </c>
      <c r="F15" s="22" t="s">
        <v>234</v>
      </c>
      <c r="G15" s="22" t="s">
        <v>189</v>
      </c>
      <c r="H15" s="22" t="s">
        <v>235</v>
      </c>
      <c r="I15" s="22"/>
      <c r="J15" s="23">
        <v>10393.76</v>
      </c>
      <c r="K15" s="29">
        <f aca="true" t="shared" si="0" ref="K15:K47">J15/1.049875*1.14975</f>
        <v>11382.52226217407</v>
      </c>
    </row>
    <row r="16" spans="1:11" s="1" customFormat="1" ht="16.5" outlineLevel="1">
      <c r="A16" s="24" t="s">
        <v>236</v>
      </c>
      <c r="B16" s="24"/>
      <c r="C16" s="24"/>
      <c r="D16" s="24"/>
      <c r="E16" s="24"/>
      <c r="F16" s="24"/>
      <c r="G16" s="24"/>
      <c r="H16" s="24"/>
      <c r="I16" s="24"/>
      <c r="J16" s="26">
        <f>SUBTOTAL(9,J15:J15)</f>
        <v>10393.76</v>
      </c>
      <c r="K16" s="30">
        <f>SUBTOTAL(9,K15:K15)</f>
        <v>11382.52226217407</v>
      </c>
    </row>
    <row r="17" spans="1:11" ht="49.5" outlineLevel="2">
      <c r="A17" s="22" t="s">
        <v>319</v>
      </c>
      <c r="B17" s="22" t="s">
        <v>320</v>
      </c>
      <c r="C17" s="22" t="s">
        <v>321</v>
      </c>
      <c r="D17" s="22" t="s">
        <v>224</v>
      </c>
      <c r="E17" s="22" t="s">
        <v>322</v>
      </c>
      <c r="F17" s="22" t="s">
        <v>322</v>
      </c>
      <c r="G17" s="22" t="s">
        <v>164</v>
      </c>
      <c r="H17" s="22" t="s">
        <v>225</v>
      </c>
      <c r="I17" s="22"/>
      <c r="J17" s="23">
        <v>3651.78</v>
      </c>
      <c r="K17" s="29">
        <f t="shared" si="0"/>
        <v>3999.1751922847966</v>
      </c>
    </row>
    <row r="18" spans="1:11" ht="49.5" outlineLevel="2">
      <c r="A18" s="22" t="s">
        <v>319</v>
      </c>
      <c r="B18" s="22" t="s">
        <v>323</v>
      </c>
      <c r="C18" s="22" t="s">
        <v>226</v>
      </c>
      <c r="D18" s="22" t="s">
        <v>224</v>
      </c>
      <c r="E18" s="22" t="s">
        <v>324</v>
      </c>
      <c r="F18" s="22" t="s">
        <v>325</v>
      </c>
      <c r="G18" s="22" t="s">
        <v>164</v>
      </c>
      <c r="H18" s="22" t="s">
        <v>165</v>
      </c>
      <c r="I18" s="22"/>
      <c r="J18" s="23">
        <v>698.17</v>
      </c>
      <c r="K18" s="29">
        <f t="shared" si="0"/>
        <v>764.5871722824146</v>
      </c>
    </row>
    <row r="19" spans="1:11" ht="49.5" outlineLevel="2">
      <c r="A19" s="22" t="s">
        <v>319</v>
      </c>
      <c r="B19" s="22" t="s">
        <v>323</v>
      </c>
      <c r="C19" s="22" t="s">
        <v>226</v>
      </c>
      <c r="D19" s="22" t="s">
        <v>224</v>
      </c>
      <c r="E19" s="22" t="s">
        <v>324</v>
      </c>
      <c r="F19" s="22" t="s">
        <v>326</v>
      </c>
      <c r="G19" s="22" t="s">
        <v>164</v>
      </c>
      <c r="H19" s="22" t="s">
        <v>165</v>
      </c>
      <c r="I19" s="22"/>
      <c r="J19" s="23">
        <v>698.17</v>
      </c>
      <c r="K19" s="29">
        <f t="shared" si="0"/>
        <v>764.5871722824146</v>
      </c>
    </row>
    <row r="20" spans="1:11" ht="66" outlineLevel="2">
      <c r="A20" s="22" t="s">
        <v>319</v>
      </c>
      <c r="B20" s="22" t="s">
        <v>323</v>
      </c>
      <c r="C20" s="22" t="s">
        <v>226</v>
      </c>
      <c r="D20" s="22" t="s">
        <v>224</v>
      </c>
      <c r="E20" s="22" t="s">
        <v>324</v>
      </c>
      <c r="F20" s="22" t="s">
        <v>327</v>
      </c>
      <c r="G20" s="22" t="s">
        <v>164</v>
      </c>
      <c r="H20" s="22" t="s">
        <v>165</v>
      </c>
      <c r="I20" s="22"/>
      <c r="J20" s="23">
        <v>947.51</v>
      </c>
      <c r="K20" s="29">
        <f t="shared" si="0"/>
        <v>1037.6469794023099</v>
      </c>
    </row>
    <row r="21" spans="1:11" ht="49.5" outlineLevel="2">
      <c r="A21" s="22" t="s">
        <v>319</v>
      </c>
      <c r="B21" s="22" t="s">
        <v>328</v>
      </c>
      <c r="C21" s="22" t="s">
        <v>191</v>
      </c>
      <c r="D21" s="22" t="s">
        <v>224</v>
      </c>
      <c r="E21" s="22" t="s">
        <v>329</v>
      </c>
      <c r="F21" s="22" t="s">
        <v>329</v>
      </c>
      <c r="G21" s="22" t="s">
        <v>164</v>
      </c>
      <c r="H21" s="22" t="s">
        <v>165</v>
      </c>
      <c r="I21" s="22"/>
      <c r="J21" s="23">
        <v>3680.07</v>
      </c>
      <c r="K21" s="29">
        <f t="shared" si="0"/>
        <v>4030.1564305274446</v>
      </c>
    </row>
    <row r="22" spans="1:11" ht="82.5" outlineLevel="2">
      <c r="A22" s="22" t="s">
        <v>319</v>
      </c>
      <c r="B22" s="22" t="s">
        <v>330</v>
      </c>
      <c r="C22" s="22" t="s">
        <v>331</v>
      </c>
      <c r="D22" s="22" t="s">
        <v>213</v>
      </c>
      <c r="E22" s="22" t="s">
        <v>332</v>
      </c>
      <c r="F22" s="22" t="s">
        <v>333</v>
      </c>
      <c r="G22" s="22" t="s">
        <v>164</v>
      </c>
      <c r="H22" s="22" t="s">
        <v>165</v>
      </c>
      <c r="I22" s="22"/>
      <c r="J22" s="23">
        <v>7979.05</v>
      </c>
      <c r="K22" s="29">
        <f t="shared" si="0"/>
        <v>8738.100000000002</v>
      </c>
    </row>
    <row r="23" spans="1:11" ht="66" outlineLevel="2">
      <c r="A23" s="22" t="s">
        <v>319</v>
      </c>
      <c r="B23" s="22" t="s">
        <v>334</v>
      </c>
      <c r="C23" s="22" t="s">
        <v>335</v>
      </c>
      <c r="D23" s="22" t="s">
        <v>163</v>
      </c>
      <c r="E23" s="22" t="s">
        <v>336</v>
      </c>
      <c r="F23" s="22" t="s">
        <v>337</v>
      </c>
      <c r="G23" s="22" t="s">
        <v>164</v>
      </c>
      <c r="H23" s="22" t="s">
        <v>165</v>
      </c>
      <c r="I23" s="22"/>
      <c r="J23" s="23">
        <v>6482.98</v>
      </c>
      <c r="K23" s="29">
        <f t="shared" si="0"/>
        <v>7099.70830336945</v>
      </c>
    </row>
    <row r="24" spans="1:11" ht="66" outlineLevel="2">
      <c r="A24" s="22" t="s">
        <v>319</v>
      </c>
      <c r="B24" s="22" t="s">
        <v>338</v>
      </c>
      <c r="C24" s="22" t="s">
        <v>218</v>
      </c>
      <c r="D24" s="22" t="s">
        <v>339</v>
      </c>
      <c r="E24" s="22" t="s">
        <v>340</v>
      </c>
      <c r="F24" s="22" t="s">
        <v>341</v>
      </c>
      <c r="G24" s="22" t="s">
        <v>164</v>
      </c>
      <c r="H24" s="22" t="s">
        <v>165</v>
      </c>
      <c r="I24" s="22"/>
      <c r="J24" s="23">
        <v>2220.49</v>
      </c>
      <c r="K24" s="29">
        <f t="shared" si="0"/>
        <v>2431.7260411953803</v>
      </c>
    </row>
    <row r="25" spans="1:11" ht="49.5" outlineLevel="2">
      <c r="A25" s="22" t="s">
        <v>319</v>
      </c>
      <c r="B25" s="22" t="s">
        <v>338</v>
      </c>
      <c r="C25" s="22" t="s">
        <v>218</v>
      </c>
      <c r="D25" s="22" t="s">
        <v>339</v>
      </c>
      <c r="E25" s="22" t="s">
        <v>340</v>
      </c>
      <c r="F25" s="22" t="s">
        <v>342</v>
      </c>
      <c r="G25" s="22" t="s">
        <v>164</v>
      </c>
      <c r="H25" s="22" t="s">
        <v>165</v>
      </c>
      <c r="I25" s="22"/>
      <c r="J25" s="23">
        <v>698.17</v>
      </c>
      <c r="K25" s="29">
        <f t="shared" si="0"/>
        <v>764.5871722824146</v>
      </c>
    </row>
    <row r="26" spans="1:11" s="1" customFormat="1" ht="49.5" outlineLevel="1">
      <c r="A26" s="24" t="s">
        <v>343</v>
      </c>
      <c r="B26" s="24"/>
      <c r="C26" s="24"/>
      <c r="D26" s="24"/>
      <c r="E26" s="24"/>
      <c r="F26" s="24"/>
      <c r="G26" s="24"/>
      <c r="H26" s="24"/>
      <c r="I26" s="24"/>
      <c r="J26" s="26">
        <f>SUBTOTAL(9,J17:J25)</f>
        <v>27056.39</v>
      </c>
      <c r="K26" s="30">
        <f>SUBTOTAL(9,K17:K25)</f>
        <v>29630.27446362663</v>
      </c>
    </row>
    <row r="27" spans="1:11" ht="66" outlineLevel="2">
      <c r="A27" s="22" t="s">
        <v>345</v>
      </c>
      <c r="B27" s="22" t="s">
        <v>346</v>
      </c>
      <c r="C27" s="22" t="s">
        <v>183</v>
      </c>
      <c r="D27" s="22" t="s">
        <v>204</v>
      </c>
      <c r="E27" s="22" t="s">
        <v>347</v>
      </c>
      <c r="F27" s="22" t="s">
        <v>347</v>
      </c>
      <c r="G27" s="22" t="s">
        <v>164</v>
      </c>
      <c r="H27" s="22" t="s">
        <v>348</v>
      </c>
      <c r="I27" s="22"/>
      <c r="J27" s="23">
        <v>21249.44</v>
      </c>
      <c r="K27" s="29">
        <f t="shared" si="0"/>
        <v>23270.907146088823</v>
      </c>
    </row>
    <row r="28" spans="1:11" ht="49.5" outlineLevel="2">
      <c r="A28" s="22" t="s">
        <v>345</v>
      </c>
      <c r="B28" s="22" t="s">
        <v>349</v>
      </c>
      <c r="C28" s="22" t="s">
        <v>211</v>
      </c>
      <c r="D28" s="22" t="s">
        <v>176</v>
      </c>
      <c r="E28" s="22" t="s">
        <v>350</v>
      </c>
      <c r="F28" s="22" t="s">
        <v>350</v>
      </c>
      <c r="G28" s="22" t="s">
        <v>164</v>
      </c>
      <c r="H28" s="22" t="s">
        <v>165</v>
      </c>
      <c r="I28" s="22"/>
      <c r="J28" s="23">
        <v>21674.67</v>
      </c>
      <c r="K28" s="29">
        <f t="shared" si="0"/>
        <v>23736.589434456488</v>
      </c>
    </row>
    <row r="29" spans="1:11" ht="66" outlineLevel="2">
      <c r="A29" s="22" t="s">
        <v>345</v>
      </c>
      <c r="B29" s="22" t="s">
        <v>351</v>
      </c>
      <c r="C29" s="22" t="s">
        <v>352</v>
      </c>
      <c r="D29" s="22" t="s">
        <v>176</v>
      </c>
      <c r="E29" s="22" t="s">
        <v>353</v>
      </c>
      <c r="F29" s="22" t="s">
        <v>353</v>
      </c>
      <c r="G29" s="22" t="s">
        <v>159</v>
      </c>
      <c r="H29" s="22" t="s">
        <v>210</v>
      </c>
      <c r="I29" s="22"/>
      <c r="J29" s="23">
        <v>18162.84</v>
      </c>
      <c r="K29" s="29">
        <f t="shared" si="0"/>
        <v>19890.677737825936</v>
      </c>
    </row>
    <row r="30" spans="1:11" ht="49.5" outlineLevel="2">
      <c r="A30" s="22" t="s">
        <v>345</v>
      </c>
      <c r="B30" s="22" t="s">
        <v>354</v>
      </c>
      <c r="C30" s="22" t="s">
        <v>355</v>
      </c>
      <c r="D30" s="22" t="s">
        <v>176</v>
      </c>
      <c r="E30" s="22" t="s">
        <v>356</v>
      </c>
      <c r="F30" s="22" t="s">
        <v>356</v>
      </c>
      <c r="G30" s="22" t="s">
        <v>164</v>
      </c>
      <c r="H30" s="22" t="s">
        <v>165</v>
      </c>
      <c r="I30" s="22"/>
      <c r="J30" s="23">
        <v>14120.82</v>
      </c>
      <c r="K30" s="29">
        <f t="shared" si="0"/>
        <v>15464.138868912967</v>
      </c>
    </row>
    <row r="31" spans="1:11" ht="49.5" outlineLevel="2">
      <c r="A31" s="22" t="s">
        <v>345</v>
      </c>
      <c r="B31" s="22" t="s">
        <v>357</v>
      </c>
      <c r="C31" s="22" t="s">
        <v>162</v>
      </c>
      <c r="D31" s="22" t="s">
        <v>176</v>
      </c>
      <c r="E31" s="22" t="s">
        <v>358</v>
      </c>
      <c r="F31" s="22" t="s">
        <v>359</v>
      </c>
      <c r="G31" s="22" t="s">
        <v>164</v>
      </c>
      <c r="H31" s="22" t="s">
        <v>165</v>
      </c>
      <c r="I31" s="22"/>
      <c r="J31" s="23">
        <v>1967.47</v>
      </c>
      <c r="K31" s="29">
        <f t="shared" si="0"/>
        <v>2154.6361543040844</v>
      </c>
    </row>
    <row r="32" spans="1:11" ht="49.5" outlineLevel="2">
      <c r="A32" s="22" t="s">
        <v>345</v>
      </c>
      <c r="B32" s="22" t="s">
        <v>357</v>
      </c>
      <c r="C32" s="22" t="s">
        <v>162</v>
      </c>
      <c r="D32" s="22" t="s">
        <v>176</v>
      </c>
      <c r="E32" s="22" t="s">
        <v>358</v>
      </c>
      <c r="F32" s="22" t="s">
        <v>360</v>
      </c>
      <c r="G32" s="22" t="s">
        <v>164</v>
      </c>
      <c r="H32" s="22" t="s">
        <v>165</v>
      </c>
      <c r="I32" s="22"/>
      <c r="J32" s="23">
        <v>3542.28</v>
      </c>
      <c r="K32" s="29">
        <f t="shared" si="0"/>
        <v>3879.2584164781533</v>
      </c>
    </row>
    <row r="33" spans="1:11" s="1" customFormat="1" ht="33" outlineLevel="1">
      <c r="A33" s="24" t="s">
        <v>361</v>
      </c>
      <c r="B33" s="24"/>
      <c r="C33" s="24"/>
      <c r="D33" s="24"/>
      <c r="E33" s="24"/>
      <c r="F33" s="24"/>
      <c r="G33" s="24"/>
      <c r="H33" s="24"/>
      <c r="I33" s="24"/>
      <c r="J33" s="26">
        <f>SUBTOTAL(9,J27:J32)</f>
        <v>80717.51999999999</v>
      </c>
      <c r="K33" s="30">
        <f>SUBTOTAL(9,K27:K32)</f>
        <v>88396.20775806646</v>
      </c>
    </row>
    <row r="34" spans="1:11" ht="81.75" customHeight="1" outlineLevel="2">
      <c r="A34" s="22" t="s">
        <v>363</v>
      </c>
      <c r="B34" s="22" t="s">
        <v>364</v>
      </c>
      <c r="C34" s="22" t="s">
        <v>166</v>
      </c>
      <c r="D34" s="22" t="s">
        <v>209</v>
      </c>
      <c r="E34" s="22" t="s">
        <v>519</v>
      </c>
      <c r="F34" s="22" t="s">
        <v>519</v>
      </c>
      <c r="G34" s="22" t="s">
        <v>155</v>
      </c>
      <c r="H34" s="22" t="s">
        <v>153</v>
      </c>
      <c r="I34" s="22"/>
      <c r="J34" s="23">
        <v>12225.79</v>
      </c>
      <c r="K34" s="29">
        <f t="shared" si="0"/>
        <v>13388.833958804624</v>
      </c>
    </row>
    <row r="35" spans="1:11" ht="95.25" customHeight="1" outlineLevel="2">
      <c r="A35" s="22" t="s">
        <v>363</v>
      </c>
      <c r="B35" s="22" t="s">
        <v>364</v>
      </c>
      <c r="C35" s="22" t="s">
        <v>166</v>
      </c>
      <c r="D35" s="22" t="s">
        <v>209</v>
      </c>
      <c r="E35" s="22" t="s">
        <v>519</v>
      </c>
      <c r="F35" s="22" t="s">
        <v>522</v>
      </c>
      <c r="G35" s="22" t="s">
        <v>155</v>
      </c>
      <c r="H35" s="22" t="s">
        <v>153</v>
      </c>
      <c r="I35" s="22"/>
      <c r="J35" s="23">
        <v>288.72</v>
      </c>
      <c r="K35" s="29">
        <f t="shared" si="0"/>
        <v>316.1860411953805</v>
      </c>
    </row>
    <row r="36" spans="1:11" ht="66" outlineLevel="2">
      <c r="A36" s="22" t="s">
        <v>363</v>
      </c>
      <c r="B36" s="22" t="s">
        <v>365</v>
      </c>
      <c r="C36" s="22" t="s">
        <v>217</v>
      </c>
      <c r="D36" s="22" t="s">
        <v>204</v>
      </c>
      <c r="E36" s="22" t="s">
        <v>366</v>
      </c>
      <c r="F36" s="22" t="s">
        <v>367</v>
      </c>
      <c r="G36" s="22" t="s">
        <v>155</v>
      </c>
      <c r="H36" s="22" t="s">
        <v>368</v>
      </c>
      <c r="I36" s="22"/>
      <c r="J36" s="23">
        <v>2309.72</v>
      </c>
      <c r="K36" s="29">
        <f t="shared" si="0"/>
        <v>2529.444524348137</v>
      </c>
    </row>
    <row r="37" spans="1:11" ht="66" outlineLevel="2">
      <c r="A37" s="22" t="s">
        <v>363</v>
      </c>
      <c r="B37" s="22" t="s">
        <v>365</v>
      </c>
      <c r="C37" s="22" t="s">
        <v>369</v>
      </c>
      <c r="D37" s="22" t="s">
        <v>204</v>
      </c>
      <c r="E37" s="22" t="s">
        <v>366</v>
      </c>
      <c r="F37" s="22" t="s">
        <v>370</v>
      </c>
      <c r="G37" s="22" t="s">
        <v>155</v>
      </c>
      <c r="H37" s="22" t="s">
        <v>368</v>
      </c>
      <c r="I37" s="22"/>
      <c r="J37" s="23">
        <v>5654.31</v>
      </c>
      <c r="K37" s="29">
        <f t="shared" si="0"/>
        <v>6192.206617454461</v>
      </c>
    </row>
    <row r="38" spans="1:11" ht="66" outlineLevel="2">
      <c r="A38" s="22" t="s">
        <v>363</v>
      </c>
      <c r="B38" s="22" t="s">
        <v>365</v>
      </c>
      <c r="C38" s="22" t="s">
        <v>217</v>
      </c>
      <c r="D38" s="22" t="s">
        <v>204</v>
      </c>
      <c r="E38" s="22" t="s">
        <v>366</v>
      </c>
      <c r="F38" s="22" t="s">
        <v>523</v>
      </c>
      <c r="G38" s="22" t="s">
        <v>155</v>
      </c>
      <c r="H38" s="22" t="s">
        <v>368</v>
      </c>
      <c r="I38" s="22"/>
      <c r="J38" s="23">
        <v>4225.75</v>
      </c>
      <c r="K38" s="29">
        <f t="shared" si="0"/>
        <v>4627.747172282415</v>
      </c>
    </row>
    <row r="39" spans="1:11" ht="66" outlineLevel="2">
      <c r="A39" s="22" t="s">
        <v>363</v>
      </c>
      <c r="B39" s="22" t="s">
        <v>365</v>
      </c>
      <c r="C39" s="22" t="s">
        <v>217</v>
      </c>
      <c r="D39" s="22" t="s">
        <v>204</v>
      </c>
      <c r="E39" s="22" t="s">
        <v>366</v>
      </c>
      <c r="F39" s="22" t="s">
        <v>371</v>
      </c>
      <c r="G39" s="22" t="s">
        <v>155</v>
      </c>
      <c r="H39" s="22" t="s">
        <v>368</v>
      </c>
      <c r="I39" s="22"/>
      <c r="J39" s="23">
        <v>8608.97</v>
      </c>
      <c r="K39" s="29">
        <f t="shared" si="0"/>
        <v>9427.944524348137</v>
      </c>
    </row>
    <row r="40" spans="1:11" ht="66" outlineLevel="2">
      <c r="A40" s="22" t="s">
        <v>363</v>
      </c>
      <c r="B40" s="22" t="s">
        <v>365</v>
      </c>
      <c r="C40" s="22" t="s">
        <v>369</v>
      </c>
      <c r="D40" s="22" t="s">
        <v>204</v>
      </c>
      <c r="E40" s="22" t="s">
        <v>366</v>
      </c>
      <c r="F40" s="22" t="s">
        <v>372</v>
      </c>
      <c r="G40" s="22" t="s">
        <v>155</v>
      </c>
      <c r="H40" s="22" t="s">
        <v>368</v>
      </c>
      <c r="I40" s="22"/>
      <c r="J40" s="23">
        <v>1679.8</v>
      </c>
      <c r="K40" s="29">
        <f t="shared" si="0"/>
        <v>1839.6000000000004</v>
      </c>
    </row>
    <row r="41" spans="1:11" s="1" customFormat="1" ht="49.5" outlineLevel="1">
      <c r="A41" s="24" t="s">
        <v>373</v>
      </c>
      <c r="B41" s="24"/>
      <c r="C41" s="24"/>
      <c r="D41" s="24"/>
      <c r="E41" s="24"/>
      <c r="F41" s="24"/>
      <c r="G41" s="24"/>
      <c r="H41" s="24"/>
      <c r="I41" s="24"/>
      <c r="J41" s="26">
        <f>SUBTOTAL(9,J34:J40)</f>
        <v>34993.060000000005</v>
      </c>
      <c r="K41" s="30">
        <f>SUBTOTAL(9,K34:K40)</f>
        <v>38321.96283843315</v>
      </c>
    </row>
    <row r="42" spans="1:11" ht="66" outlineLevel="2">
      <c r="A42" s="22" t="s">
        <v>374</v>
      </c>
      <c r="B42" s="22" t="s">
        <v>375</v>
      </c>
      <c r="C42" s="22" t="s">
        <v>187</v>
      </c>
      <c r="D42" s="22" t="s">
        <v>176</v>
      </c>
      <c r="E42" s="22" t="s">
        <v>376</v>
      </c>
      <c r="F42" s="22" t="s">
        <v>376</v>
      </c>
      <c r="G42" s="22" t="s">
        <v>164</v>
      </c>
      <c r="H42" s="22" t="s">
        <v>190</v>
      </c>
      <c r="I42" s="22"/>
      <c r="J42" s="23">
        <v>17532.92</v>
      </c>
      <c r="K42" s="29">
        <f t="shared" si="0"/>
        <v>19200.8332134778</v>
      </c>
    </row>
    <row r="43" spans="1:11" ht="49.5" outlineLevel="2">
      <c r="A43" s="22" t="s">
        <v>374</v>
      </c>
      <c r="B43" s="22" t="s">
        <v>377</v>
      </c>
      <c r="C43" s="22" t="s">
        <v>174</v>
      </c>
      <c r="D43" s="22" t="s">
        <v>176</v>
      </c>
      <c r="E43" s="22" t="s">
        <v>378</v>
      </c>
      <c r="F43" s="22" t="s">
        <v>379</v>
      </c>
      <c r="G43" s="22" t="s">
        <v>164</v>
      </c>
      <c r="H43" s="22" t="s">
        <v>380</v>
      </c>
      <c r="I43" s="22"/>
      <c r="J43" s="23">
        <v>1039.38</v>
      </c>
      <c r="K43" s="29">
        <f t="shared" si="0"/>
        <v>1138.2566067388977</v>
      </c>
    </row>
    <row r="44" spans="1:11" ht="49.5" outlineLevel="2">
      <c r="A44" s="22" t="s">
        <v>374</v>
      </c>
      <c r="B44" s="22" t="s">
        <v>377</v>
      </c>
      <c r="C44" s="22" t="s">
        <v>381</v>
      </c>
      <c r="D44" s="22" t="s">
        <v>176</v>
      </c>
      <c r="E44" s="22" t="s">
        <v>378</v>
      </c>
      <c r="F44" s="22" t="s">
        <v>382</v>
      </c>
      <c r="G44" s="22" t="s">
        <v>164</v>
      </c>
      <c r="H44" s="22" t="s">
        <v>380</v>
      </c>
      <c r="I44" s="22"/>
      <c r="J44" s="23">
        <v>5774.31</v>
      </c>
      <c r="K44" s="29">
        <f t="shared" si="0"/>
        <v>6323.62226217407</v>
      </c>
    </row>
    <row r="45" spans="1:11" ht="49.5" outlineLevel="2">
      <c r="A45" s="22" t="s">
        <v>374</v>
      </c>
      <c r="B45" s="22" t="s">
        <v>377</v>
      </c>
      <c r="C45" s="22" t="s">
        <v>383</v>
      </c>
      <c r="D45" s="22" t="s">
        <v>176</v>
      </c>
      <c r="E45" s="22" t="s">
        <v>378</v>
      </c>
      <c r="F45" s="22" t="s">
        <v>384</v>
      </c>
      <c r="G45" s="22" t="s">
        <v>164</v>
      </c>
      <c r="H45" s="22" t="s">
        <v>380</v>
      </c>
      <c r="I45" s="22"/>
      <c r="J45" s="23">
        <v>1049.87</v>
      </c>
      <c r="K45" s="29">
        <f t="shared" si="0"/>
        <v>1149.7445243481368</v>
      </c>
    </row>
    <row r="46" spans="1:11" ht="49.5" outlineLevel="2">
      <c r="A46" s="22" t="s">
        <v>374</v>
      </c>
      <c r="B46" s="22" t="s">
        <v>377</v>
      </c>
      <c r="C46" s="22" t="s">
        <v>385</v>
      </c>
      <c r="D46" s="22" t="s">
        <v>176</v>
      </c>
      <c r="E46" s="22" t="s">
        <v>378</v>
      </c>
      <c r="F46" s="22" t="s">
        <v>386</v>
      </c>
      <c r="G46" s="22" t="s">
        <v>164</v>
      </c>
      <c r="H46" s="22" t="s">
        <v>380</v>
      </c>
      <c r="I46" s="22"/>
      <c r="J46" s="23">
        <v>1375.34</v>
      </c>
      <c r="K46" s="29">
        <f t="shared" si="0"/>
        <v>1506.1766067388976</v>
      </c>
    </row>
    <row r="47" spans="1:11" ht="49.5" outlineLevel="2">
      <c r="A47" s="22" t="s">
        <v>374</v>
      </c>
      <c r="B47" s="22" t="s">
        <v>377</v>
      </c>
      <c r="C47" s="22" t="s">
        <v>381</v>
      </c>
      <c r="D47" s="22" t="s">
        <v>176</v>
      </c>
      <c r="E47" s="22" t="s">
        <v>378</v>
      </c>
      <c r="F47" s="22" t="s">
        <v>387</v>
      </c>
      <c r="G47" s="22" t="s">
        <v>164</v>
      </c>
      <c r="H47" s="22" t="s">
        <v>380</v>
      </c>
      <c r="I47" s="22"/>
      <c r="J47" s="23">
        <v>7454.11</v>
      </c>
      <c r="K47" s="29">
        <f t="shared" si="0"/>
        <v>8163.222262174068</v>
      </c>
    </row>
    <row r="48" spans="1:11" s="1" customFormat="1" ht="33" outlineLevel="1">
      <c r="A48" s="24" t="s">
        <v>388</v>
      </c>
      <c r="B48" s="24"/>
      <c r="C48" s="24"/>
      <c r="D48" s="24"/>
      <c r="E48" s="24"/>
      <c r="F48" s="24"/>
      <c r="G48" s="24"/>
      <c r="H48" s="24"/>
      <c r="I48" s="24"/>
      <c r="J48" s="26">
        <f>SUBTOTAL(9,J42:J47)</f>
        <v>34225.93</v>
      </c>
      <c r="K48" s="30">
        <f>SUBTOTAL(9,K42:K47)</f>
        <v>37481.85547565187</v>
      </c>
    </row>
    <row r="49" spans="1:11" ht="99" outlineLevel="2">
      <c r="A49" s="22" t="s">
        <v>250</v>
      </c>
      <c r="B49" s="22" t="s">
        <v>251</v>
      </c>
      <c r="C49" s="22" t="s">
        <v>252</v>
      </c>
      <c r="D49" s="22" t="s">
        <v>214</v>
      </c>
      <c r="E49" s="22" t="s">
        <v>253</v>
      </c>
      <c r="F49" s="22" t="s">
        <v>254</v>
      </c>
      <c r="G49" s="22" t="s">
        <v>155</v>
      </c>
      <c r="H49" s="22" t="s">
        <v>368</v>
      </c>
      <c r="I49" s="22"/>
      <c r="J49" s="23">
        <v>4199.5</v>
      </c>
      <c r="K49" s="29">
        <f aca="true" t="shared" si="1" ref="K49:K59">J49/1.049875*1.14975</f>
        <v>4599.000000000001</v>
      </c>
    </row>
    <row r="50" spans="1:11" ht="115.5" outlineLevel="2">
      <c r="A50" s="22" t="s">
        <v>250</v>
      </c>
      <c r="B50" s="22" t="s">
        <v>255</v>
      </c>
      <c r="C50" s="22" t="s">
        <v>252</v>
      </c>
      <c r="D50" s="22" t="s">
        <v>154</v>
      </c>
      <c r="E50" s="22" t="s">
        <v>256</v>
      </c>
      <c r="F50" s="22" t="s">
        <v>257</v>
      </c>
      <c r="G50" s="22" t="s">
        <v>155</v>
      </c>
      <c r="H50" s="22" t="s">
        <v>368</v>
      </c>
      <c r="I50" s="22"/>
      <c r="J50" s="23">
        <v>15473.06</v>
      </c>
      <c r="K50" s="29">
        <f t="shared" si="1"/>
        <v>16945.01796404334</v>
      </c>
    </row>
    <row r="51" spans="1:11" ht="115.5" outlineLevel="2">
      <c r="A51" s="22" t="s">
        <v>250</v>
      </c>
      <c r="B51" s="22" t="s">
        <v>258</v>
      </c>
      <c r="C51" s="22" t="s">
        <v>252</v>
      </c>
      <c r="D51" s="22" t="s">
        <v>154</v>
      </c>
      <c r="E51" s="22" t="s">
        <v>259</v>
      </c>
      <c r="F51" s="22" t="s">
        <v>260</v>
      </c>
      <c r="G51" s="22" t="s">
        <v>155</v>
      </c>
      <c r="H51" s="22" t="s">
        <v>368</v>
      </c>
      <c r="I51" s="22"/>
      <c r="J51" s="23">
        <v>16798</v>
      </c>
      <c r="K51" s="29">
        <f t="shared" si="1"/>
        <v>18396.000000000004</v>
      </c>
    </row>
    <row r="52" spans="1:11" ht="132" outlineLevel="2">
      <c r="A52" s="22" t="s">
        <v>250</v>
      </c>
      <c r="B52" s="22" t="s">
        <v>261</v>
      </c>
      <c r="C52" s="22" t="s">
        <v>166</v>
      </c>
      <c r="D52" s="22" t="s">
        <v>204</v>
      </c>
      <c r="E52" s="22" t="s">
        <v>262</v>
      </c>
      <c r="F52" s="22" t="s">
        <v>263</v>
      </c>
      <c r="G52" s="22" t="s">
        <v>155</v>
      </c>
      <c r="H52" s="22" t="s">
        <v>368</v>
      </c>
      <c r="I52" s="22"/>
      <c r="J52" s="23">
        <v>19422.69</v>
      </c>
      <c r="K52" s="29">
        <f t="shared" si="1"/>
        <v>21270.377737825933</v>
      </c>
    </row>
    <row r="53" spans="1:11" ht="115.5" outlineLevel="2">
      <c r="A53" s="22" t="s">
        <v>250</v>
      </c>
      <c r="B53" s="22" t="s">
        <v>264</v>
      </c>
      <c r="C53" s="22" t="s">
        <v>265</v>
      </c>
      <c r="D53" s="22" t="s">
        <v>186</v>
      </c>
      <c r="E53" s="22" t="s">
        <v>266</v>
      </c>
      <c r="F53" s="22" t="s">
        <v>266</v>
      </c>
      <c r="G53" s="22" t="s">
        <v>155</v>
      </c>
      <c r="H53" s="22" t="s">
        <v>368</v>
      </c>
      <c r="I53" s="22"/>
      <c r="J53" s="23">
        <v>5459.35</v>
      </c>
      <c r="K53" s="29">
        <f t="shared" si="1"/>
        <v>5978.700000000002</v>
      </c>
    </row>
    <row r="54" spans="1:11" s="1" customFormat="1" ht="33" outlineLevel="1">
      <c r="A54" s="24" t="s">
        <v>267</v>
      </c>
      <c r="B54" s="24"/>
      <c r="C54" s="24"/>
      <c r="D54" s="24"/>
      <c r="E54" s="24"/>
      <c r="F54" s="24"/>
      <c r="G54" s="24"/>
      <c r="H54" s="24"/>
      <c r="I54" s="24"/>
      <c r="J54" s="26">
        <f>SUBTOTAL(9,J49:J53)</f>
        <v>61352.6</v>
      </c>
      <c r="K54" s="30">
        <f>SUBTOTAL(9,K49:K53)</f>
        <v>67189.09570186929</v>
      </c>
    </row>
    <row r="55" spans="1:11" ht="49.5" outlineLevel="2">
      <c r="A55" s="22" t="s">
        <v>269</v>
      </c>
      <c r="B55" s="22" t="s">
        <v>270</v>
      </c>
      <c r="C55" s="22" t="s">
        <v>385</v>
      </c>
      <c r="D55" s="22" t="s">
        <v>160</v>
      </c>
      <c r="E55" s="22" t="s">
        <v>271</v>
      </c>
      <c r="F55" s="22" t="s">
        <v>271</v>
      </c>
      <c r="G55" s="22" t="s">
        <v>159</v>
      </c>
      <c r="H55" s="22" t="s">
        <v>153</v>
      </c>
      <c r="I55" s="22"/>
      <c r="J55" s="23">
        <v>4431.52</v>
      </c>
      <c r="K55" s="29">
        <f t="shared" si="1"/>
        <v>4853.092149065366</v>
      </c>
    </row>
    <row r="56" spans="1:11" ht="66" outlineLevel="2">
      <c r="A56" s="22" t="s">
        <v>269</v>
      </c>
      <c r="B56" s="22" t="s">
        <v>272</v>
      </c>
      <c r="C56" s="22" t="s">
        <v>273</v>
      </c>
      <c r="D56" s="22" t="s">
        <v>160</v>
      </c>
      <c r="E56" s="22" t="s">
        <v>524</v>
      </c>
      <c r="F56" s="22" t="s">
        <v>525</v>
      </c>
      <c r="G56" s="22" t="s">
        <v>159</v>
      </c>
      <c r="H56" s="22" t="s">
        <v>153</v>
      </c>
      <c r="I56" s="22"/>
      <c r="J56" s="23">
        <v>2630.46</v>
      </c>
      <c r="K56" s="29">
        <f t="shared" si="1"/>
        <v>2880.6966400762</v>
      </c>
    </row>
    <row r="57" spans="1:11" ht="49.5" outlineLevel="2">
      <c r="A57" s="22" t="s">
        <v>269</v>
      </c>
      <c r="B57" s="22" t="s">
        <v>274</v>
      </c>
      <c r="C57" s="22" t="s">
        <v>275</v>
      </c>
      <c r="D57" s="22" t="s">
        <v>170</v>
      </c>
      <c r="E57" s="22" t="s">
        <v>526</v>
      </c>
      <c r="F57" s="22" t="s">
        <v>527</v>
      </c>
      <c r="G57" s="22" t="s">
        <v>159</v>
      </c>
      <c r="H57" s="22" t="s">
        <v>168</v>
      </c>
      <c r="I57" s="22"/>
      <c r="J57" s="23">
        <v>2320.22</v>
      </c>
      <c r="K57" s="29">
        <f t="shared" si="1"/>
        <v>2540.9433932611028</v>
      </c>
    </row>
    <row r="58" spans="1:11" ht="49.5" outlineLevel="2">
      <c r="A58" s="22" t="s">
        <v>269</v>
      </c>
      <c r="B58" s="22" t="s">
        <v>276</v>
      </c>
      <c r="C58" s="22" t="s">
        <v>223</v>
      </c>
      <c r="D58" s="22" t="s">
        <v>158</v>
      </c>
      <c r="E58" s="22" t="s">
        <v>528</v>
      </c>
      <c r="F58" s="22" t="s">
        <v>529</v>
      </c>
      <c r="G58" s="22" t="s">
        <v>159</v>
      </c>
      <c r="H58" s="22" t="s">
        <v>168</v>
      </c>
      <c r="I58" s="22"/>
      <c r="J58" s="23">
        <v>6606.86</v>
      </c>
      <c r="K58" s="29">
        <f t="shared" si="1"/>
        <v>7235.373053934993</v>
      </c>
    </row>
    <row r="59" spans="1:11" ht="49.5" outlineLevel="2">
      <c r="A59" s="22" t="s">
        <v>269</v>
      </c>
      <c r="B59" s="22" t="s">
        <v>276</v>
      </c>
      <c r="C59" s="22" t="s">
        <v>223</v>
      </c>
      <c r="D59" s="22" t="s">
        <v>158</v>
      </c>
      <c r="E59" s="22" t="s">
        <v>528</v>
      </c>
      <c r="F59" s="22" t="s">
        <v>530</v>
      </c>
      <c r="G59" s="22" t="s">
        <v>159</v>
      </c>
      <c r="H59" s="22" t="s">
        <v>168</v>
      </c>
      <c r="I59" s="22"/>
      <c r="J59" s="23">
        <v>8067.24</v>
      </c>
      <c r="K59" s="29">
        <f t="shared" si="1"/>
        <v>8834.679547565187</v>
      </c>
    </row>
    <row r="60" spans="1:11" s="1" customFormat="1" ht="33" outlineLevel="1">
      <c r="A60" s="24" t="s">
        <v>277</v>
      </c>
      <c r="B60" s="24"/>
      <c r="C60" s="24"/>
      <c r="D60" s="24"/>
      <c r="E60" s="24"/>
      <c r="F60" s="24"/>
      <c r="G60" s="24"/>
      <c r="H60" s="24"/>
      <c r="I60" s="24"/>
      <c r="J60" s="26">
        <f>SUBTOTAL(9,J55:J59)</f>
        <v>24056.300000000003</v>
      </c>
      <c r="K60" s="30">
        <f>SUBTOTAL(9,K55:K59)</f>
        <v>26344.784783902847</v>
      </c>
    </row>
    <row r="61" spans="1:11" ht="66" outlineLevel="2">
      <c r="A61" s="22" t="s">
        <v>284</v>
      </c>
      <c r="B61" s="22" t="s">
        <v>285</v>
      </c>
      <c r="C61" s="22" t="s">
        <v>177</v>
      </c>
      <c r="D61" s="22" t="s">
        <v>154</v>
      </c>
      <c r="E61" s="22" t="s">
        <v>531</v>
      </c>
      <c r="F61" s="22" t="s">
        <v>532</v>
      </c>
      <c r="G61" s="22" t="s">
        <v>155</v>
      </c>
      <c r="H61" s="22" t="s">
        <v>156</v>
      </c>
      <c r="I61" s="22"/>
      <c r="J61" s="23">
        <v>2000</v>
      </c>
      <c r="K61" s="29">
        <f aca="true" t="shared" si="2" ref="K61:K77">J61/1.049875*1.14975</f>
        <v>2190.260745326825</v>
      </c>
    </row>
    <row r="62" spans="1:11" ht="99" outlineLevel="2">
      <c r="A62" s="22" t="s">
        <v>284</v>
      </c>
      <c r="B62" s="22" t="s">
        <v>286</v>
      </c>
      <c r="C62" s="22" t="s">
        <v>287</v>
      </c>
      <c r="D62" s="22" t="s">
        <v>154</v>
      </c>
      <c r="E62" s="22" t="s">
        <v>288</v>
      </c>
      <c r="F62" s="22" t="s">
        <v>289</v>
      </c>
      <c r="G62" s="22" t="s">
        <v>155</v>
      </c>
      <c r="H62" s="22" t="s">
        <v>173</v>
      </c>
      <c r="I62" s="22"/>
      <c r="J62" s="23">
        <v>8000</v>
      </c>
      <c r="K62" s="29">
        <f t="shared" si="2"/>
        <v>8761.0429813073</v>
      </c>
    </row>
    <row r="63" spans="1:11" s="1" customFormat="1" ht="33" outlineLevel="1">
      <c r="A63" s="24" t="s">
        <v>290</v>
      </c>
      <c r="B63" s="24"/>
      <c r="C63" s="24"/>
      <c r="D63" s="24"/>
      <c r="E63" s="24"/>
      <c r="F63" s="24"/>
      <c r="G63" s="24"/>
      <c r="H63" s="24"/>
      <c r="I63" s="24"/>
      <c r="J63" s="26">
        <f>SUBTOTAL(9,J61:J62)</f>
        <v>10000</v>
      </c>
      <c r="K63" s="30">
        <f>SUBTOTAL(9,K61:K62)</f>
        <v>10951.303726634125</v>
      </c>
    </row>
    <row r="64" spans="1:11" ht="66" outlineLevel="2">
      <c r="A64" s="22" t="s">
        <v>292</v>
      </c>
      <c r="B64" s="22" t="s">
        <v>293</v>
      </c>
      <c r="C64" s="22" t="s">
        <v>221</v>
      </c>
      <c r="D64" s="22" t="s">
        <v>170</v>
      </c>
      <c r="E64" s="22" t="s">
        <v>533</v>
      </c>
      <c r="F64" s="22" t="s">
        <v>294</v>
      </c>
      <c r="G64" s="22" t="s">
        <v>159</v>
      </c>
      <c r="H64" s="22" t="s">
        <v>210</v>
      </c>
      <c r="I64" s="22"/>
      <c r="J64" s="23">
        <v>12978.03</v>
      </c>
      <c r="K64" s="29">
        <f t="shared" si="2"/>
        <v>14212.634830336947</v>
      </c>
    </row>
    <row r="65" spans="1:11" ht="66" outlineLevel="2">
      <c r="A65" s="22" t="s">
        <v>292</v>
      </c>
      <c r="B65" s="22" t="s">
        <v>295</v>
      </c>
      <c r="C65" s="22" t="s">
        <v>296</v>
      </c>
      <c r="D65" s="22" t="s">
        <v>222</v>
      </c>
      <c r="E65" s="22" t="s">
        <v>297</v>
      </c>
      <c r="F65" s="22" t="s">
        <v>297</v>
      </c>
      <c r="G65" s="22" t="s">
        <v>159</v>
      </c>
      <c r="H65" s="22" t="s">
        <v>210</v>
      </c>
      <c r="I65" s="22"/>
      <c r="J65" s="23">
        <v>20384.97</v>
      </c>
      <c r="K65" s="29">
        <f t="shared" si="2"/>
        <v>22324.19979283248</v>
      </c>
    </row>
    <row r="66" spans="1:11" s="1" customFormat="1" ht="33" outlineLevel="1">
      <c r="A66" s="24" t="s">
        <v>298</v>
      </c>
      <c r="B66" s="24"/>
      <c r="C66" s="24"/>
      <c r="D66" s="24"/>
      <c r="E66" s="24"/>
      <c r="F66" s="24"/>
      <c r="G66" s="24"/>
      <c r="H66" s="24"/>
      <c r="I66" s="24"/>
      <c r="J66" s="26">
        <f>SUBTOTAL(9,J64:J65)</f>
        <v>33363</v>
      </c>
      <c r="K66" s="30">
        <f>SUBTOTAL(9,K64:K65)</f>
        <v>36536.83462316943</v>
      </c>
    </row>
    <row r="67" spans="1:11" ht="82.5" outlineLevel="2">
      <c r="A67" s="22" t="s">
        <v>299</v>
      </c>
      <c r="B67" s="22" t="s">
        <v>300</v>
      </c>
      <c r="C67" s="22" t="s">
        <v>301</v>
      </c>
      <c r="D67" s="22" t="s">
        <v>176</v>
      </c>
      <c r="E67" s="22" t="s">
        <v>302</v>
      </c>
      <c r="F67" s="22" t="s">
        <v>302</v>
      </c>
      <c r="G67" s="22" t="s">
        <v>155</v>
      </c>
      <c r="H67" s="22" t="s">
        <v>303</v>
      </c>
      <c r="I67" s="22"/>
      <c r="J67" s="23">
        <v>29883.21</v>
      </c>
      <c r="K67" s="29">
        <f t="shared" si="2"/>
        <v>32726.010903679016</v>
      </c>
    </row>
    <row r="68" spans="1:11" ht="99" outlineLevel="2">
      <c r="A68" s="22" t="s">
        <v>299</v>
      </c>
      <c r="B68" s="22" t="s">
        <v>304</v>
      </c>
      <c r="C68" s="22" t="s">
        <v>355</v>
      </c>
      <c r="D68" s="22" t="s">
        <v>204</v>
      </c>
      <c r="E68" s="22" t="s">
        <v>305</v>
      </c>
      <c r="F68" s="22" t="s">
        <v>306</v>
      </c>
      <c r="G68" s="22" t="s">
        <v>155</v>
      </c>
      <c r="H68" s="22" t="s">
        <v>303</v>
      </c>
      <c r="I68" s="22"/>
      <c r="J68" s="23">
        <v>33803.88</v>
      </c>
      <c r="K68" s="29">
        <f t="shared" si="2"/>
        <v>37019.65570186927</v>
      </c>
    </row>
    <row r="69" spans="1:11" ht="82.5" outlineLevel="2">
      <c r="A69" s="22" t="s">
        <v>299</v>
      </c>
      <c r="B69" s="22" t="s">
        <v>307</v>
      </c>
      <c r="C69" s="22" t="s">
        <v>291</v>
      </c>
      <c r="D69" s="22" t="s">
        <v>214</v>
      </c>
      <c r="E69" s="22" t="s">
        <v>308</v>
      </c>
      <c r="F69" s="22" t="s">
        <v>308</v>
      </c>
      <c r="G69" s="22" t="s">
        <v>155</v>
      </c>
      <c r="H69" s="22" t="s">
        <v>309</v>
      </c>
      <c r="I69" s="22"/>
      <c r="J69" s="23">
        <v>4082.07</v>
      </c>
      <c r="K69" s="29">
        <f t="shared" si="2"/>
        <v>4470.398840338136</v>
      </c>
    </row>
    <row r="70" spans="1:11" ht="82.5" outlineLevel="2">
      <c r="A70" s="22" t="s">
        <v>299</v>
      </c>
      <c r="B70" s="22" t="s">
        <v>310</v>
      </c>
      <c r="C70" s="22" t="s">
        <v>162</v>
      </c>
      <c r="D70" s="22" t="s">
        <v>186</v>
      </c>
      <c r="E70" s="22" t="s">
        <v>311</v>
      </c>
      <c r="F70" s="22" t="s">
        <v>312</v>
      </c>
      <c r="G70" s="22" t="s">
        <v>155</v>
      </c>
      <c r="H70" s="22" t="s">
        <v>173</v>
      </c>
      <c r="I70" s="22"/>
      <c r="J70" s="23">
        <v>7808</v>
      </c>
      <c r="K70" s="29">
        <f t="shared" si="2"/>
        <v>8550.777949755924</v>
      </c>
    </row>
    <row r="71" spans="1:11" ht="99" outlineLevel="2">
      <c r="A71" s="22" t="s">
        <v>299</v>
      </c>
      <c r="B71" s="22" t="s">
        <v>313</v>
      </c>
      <c r="C71" s="22" t="s">
        <v>220</v>
      </c>
      <c r="D71" s="22" t="s">
        <v>171</v>
      </c>
      <c r="E71" s="22" t="s">
        <v>314</v>
      </c>
      <c r="F71" s="22" t="s">
        <v>314</v>
      </c>
      <c r="G71" s="22" t="s">
        <v>155</v>
      </c>
      <c r="H71" s="22" t="s">
        <v>173</v>
      </c>
      <c r="I71" s="22"/>
      <c r="J71" s="23">
        <v>3295.28</v>
      </c>
      <c r="K71" s="29">
        <f t="shared" si="2"/>
        <v>3608.76121443029</v>
      </c>
    </row>
    <row r="72" spans="1:11" ht="66" outlineLevel="2">
      <c r="A72" s="22" t="s">
        <v>299</v>
      </c>
      <c r="B72" s="22" t="s">
        <v>315</v>
      </c>
      <c r="C72" s="22" t="s">
        <v>207</v>
      </c>
      <c r="D72" s="22" t="s">
        <v>186</v>
      </c>
      <c r="E72" s="22" t="s">
        <v>316</v>
      </c>
      <c r="F72" s="22" t="s">
        <v>316</v>
      </c>
      <c r="G72" s="22" t="s">
        <v>155</v>
      </c>
      <c r="H72" s="22" t="s">
        <v>309</v>
      </c>
      <c r="I72" s="22"/>
      <c r="J72" s="23">
        <v>5426.3</v>
      </c>
      <c r="K72" s="29">
        <f t="shared" si="2"/>
        <v>5942.505941183475</v>
      </c>
    </row>
    <row r="73" spans="1:11" s="1" customFormat="1" ht="16.5" outlineLevel="1">
      <c r="A73" s="24" t="s">
        <v>317</v>
      </c>
      <c r="B73" s="24"/>
      <c r="C73" s="24"/>
      <c r="D73" s="24"/>
      <c r="E73" s="24"/>
      <c r="F73" s="24"/>
      <c r="G73" s="24"/>
      <c r="H73" s="24"/>
      <c r="I73" s="24"/>
      <c r="J73" s="26">
        <f>SUBTOTAL(9,J67:J72)</f>
        <v>84298.74</v>
      </c>
      <c r="K73" s="30">
        <f>SUBTOTAL(9,K67:K72)</f>
        <v>92318.11055125612</v>
      </c>
    </row>
    <row r="74" spans="1:11" ht="66" outlineLevel="2">
      <c r="A74" s="22" t="s">
        <v>417</v>
      </c>
      <c r="B74" s="22" t="s">
        <v>418</v>
      </c>
      <c r="C74" s="22" t="s">
        <v>419</v>
      </c>
      <c r="D74" s="22" t="s">
        <v>204</v>
      </c>
      <c r="E74" s="22" t="s">
        <v>420</v>
      </c>
      <c r="F74" s="22" t="s">
        <v>421</v>
      </c>
      <c r="G74" s="22" t="s">
        <v>155</v>
      </c>
      <c r="H74" s="22" t="s">
        <v>178</v>
      </c>
      <c r="I74" s="22"/>
      <c r="J74" s="23">
        <v>24.65</v>
      </c>
      <c r="K74" s="29">
        <f t="shared" si="2"/>
        <v>26.994963686153113</v>
      </c>
    </row>
    <row r="75" spans="1:11" ht="66" outlineLevel="2">
      <c r="A75" s="22" t="s">
        <v>417</v>
      </c>
      <c r="B75" s="22" t="s">
        <v>418</v>
      </c>
      <c r="C75" s="22" t="s">
        <v>419</v>
      </c>
      <c r="D75" s="22" t="s">
        <v>204</v>
      </c>
      <c r="E75" s="22" t="s">
        <v>420</v>
      </c>
      <c r="F75" s="22" t="s">
        <v>422</v>
      </c>
      <c r="G75" s="22" t="s">
        <v>155</v>
      </c>
      <c r="H75" s="22" t="s">
        <v>178</v>
      </c>
      <c r="I75" s="22"/>
      <c r="J75" s="23">
        <v>74.42</v>
      </c>
      <c r="K75" s="29">
        <f t="shared" si="2"/>
        <v>81.49960233361116</v>
      </c>
    </row>
    <row r="76" spans="1:11" ht="66" outlineLevel="2">
      <c r="A76" s="22" t="s">
        <v>417</v>
      </c>
      <c r="B76" s="22" t="s">
        <v>418</v>
      </c>
      <c r="C76" s="22" t="s">
        <v>419</v>
      </c>
      <c r="D76" s="22" t="s">
        <v>204</v>
      </c>
      <c r="E76" s="22" t="s">
        <v>420</v>
      </c>
      <c r="F76" s="22" t="s">
        <v>423</v>
      </c>
      <c r="G76" s="22" t="s">
        <v>155</v>
      </c>
      <c r="H76" s="22" t="s">
        <v>178</v>
      </c>
      <c r="I76" s="22"/>
      <c r="J76" s="23">
        <v>4816.83</v>
      </c>
      <c r="K76" s="29">
        <f t="shared" si="2"/>
        <v>5275.056832956305</v>
      </c>
    </row>
    <row r="77" spans="1:11" ht="66" outlineLevel="2">
      <c r="A77" s="22" t="s">
        <v>417</v>
      </c>
      <c r="B77" s="22" t="s">
        <v>418</v>
      </c>
      <c r="C77" s="22" t="s">
        <v>419</v>
      </c>
      <c r="D77" s="22" t="s">
        <v>204</v>
      </c>
      <c r="E77" s="22" t="s">
        <v>420</v>
      </c>
      <c r="F77" s="22" t="s">
        <v>424</v>
      </c>
      <c r="G77" s="22" t="s">
        <v>155</v>
      </c>
      <c r="H77" s="22" t="s">
        <v>178</v>
      </c>
      <c r="I77" s="22"/>
      <c r="J77" s="23">
        <v>94.24</v>
      </c>
      <c r="K77" s="29">
        <f t="shared" si="2"/>
        <v>103.20508631979999</v>
      </c>
    </row>
    <row r="78" spans="1:11" ht="66" outlineLevel="2">
      <c r="A78" s="22" t="s">
        <v>417</v>
      </c>
      <c r="B78" s="22" t="s">
        <v>418</v>
      </c>
      <c r="C78" s="22" t="s">
        <v>419</v>
      </c>
      <c r="D78" s="22" t="s">
        <v>204</v>
      </c>
      <c r="E78" s="22" t="s">
        <v>420</v>
      </c>
      <c r="F78" s="22" t="s">
        <v>425</v>
      </c>
      <c r="G78" s="22" t="s">
        <v>155</v>
      </c>
      <c r="H78" s="22" t="s">
        <v>178</v>
      </c>
      <c r="I78" s="22"/>
      <c r="J78" s="23">
        <v>41.87</v>
      </c>
      <c r="K78" s="29">
        <f aca="true" t="shared" si="3" ref="K78:K125">J78/1.049875*1.14975</f>
        <v>45.85310870341708</v>
      </c>
    </row>
    <row r="79" spans="1:11" ht="66" outlineLevel="2">
      <c r="A79" s="22" t="s">
        <v>417</v>
      </c>
      <c r="B79" s="22" t="s">
        <v>418</v>
      </c>
      <c r="C79" s="22" t="s">
        <v>419</v>
      </c>
      <c r="D79" s="22" t="s">
        <v>204</v>
      </c>
      <c r="E79" s="22" t="s">
        <v>420</v>
      </c>
      <c r="F79" s="22" t="s">
        <v>426</v>
      </c>
      <c r="G79" s="22" t="s">
        <v>155</v>
      </c>
      <c r="H79" s="22" t="s">
        <v>178</v>
      </c>
      <c r="I79" s="22"/>
      <c r="J79" s="23">
        <v>75.59</v>
      </c>
      <c r="K79" s="29">
        <f t="shared" si="3"/>
        <v>82.78090486962735</v>
      </c>
    </row>
    <row r="80" spans="1:11" ht="66" outlineLevel="2">
      <c r="A80" s="22" t="s">
        <v>417</v>
      </c>
      <c r="B80" s="22" t="s">
        <v>418</v>
      </c>
      <c r="C80" s="22" t="s">
        <v>419</v>
      </c>
      <c r="D80" s="22" t="s">
        <v>204</v>
      </c>
      <c r="E80" s="22" t="s">
        <v>420</v>
      </c>
      <c r="F80" s="22" t="s">
        <v>427</v>
      </c>
      <c r="G80" s="22" t="s">
        <v>155</v>
      </c>
      <c r="H80" s="22" t="s">
        <v>178</v>
      </c>
      <c r="I80" s="22"/>
      <c r="J80" s="23">
        <v>470.34</v>
      </c>
      <c r="K80" s="29">
        <f t="shared" si="3"/>
        <v>515.0836194785094</v>
      </c>
    </row>
    <row r="81" spans="1:11" ht="66" outlineLevel="2">
      <c r="A81" s="22" t="s">
        <v>417</v>
      </c>
      <c r="B81" s="22" t="s">
        <v>418</v>
      </c>
      <c r="C81" s="22" t="s">
        <v>419</v>
      </c>
      <c r="D81" s="22" t="s">
        <v>204</v>
      </c>
      <c r="E81" s="22" t="s">
        <v>420</v>
      </c>
      <c r="F81" s="22" t="s">
        <v>428</v>
      </c>
      <c r="G81" s="22" t="s">
        <v>155</v>
      </c>
      <c r="H81" s="22" t="s">
        <v>178</v>
      </c>
      <c r="I81" s="22"/>
      <c r="J81" s="23">
        <v>875.35</v>
      </c>
      <c r="K81" s="29">
        <f t="shared" si="3"/>
        <v>958.6223717109181</v>
      </c>
    </row>
    <row r="82" spans="1:11" ht="66" outlineLevel="2">
      <c r="A82" s="22" t="s">
        <v>417</v>
      </c>
      <c r="B82" s="22" t="s">
        <v>418</v>
      </c>
      <c r="C82" s="22" t="s">
        <v>419</v>
      </c>
      <c r="D82" s="22" t="s">
        <v>204</v>
      </c>
      <c r="E82" s="22" t="s">
        <v>420</v>
      </c>
      <c r="F82" s="22" t="s">
        <v>429</v>
      </c>
      <c r="G82" s="22" t="s">
        <v>155</v>
      </c>
      <c r="H82" s="22" t="s">
        <v>178</v>
      </c>
      <c r="I82" s="22"/>
      <c r="J82" s="23">
        <v>313.79</v>
      </c>
      <c r="K82" s="29">
        <f t="shared" si="3"/>
        <v>343.6409596380522</v>
      </c>
    </row>
    <row r="83" spans="1:11" ht="66" outlineLevel="2">
      <c r="A83" s="22" t="s">
        <v>417</v>
      </c>
      <c r="B83" s="22" t="s">
        <v>418</v>
      </c>
      <c r="C83" s="22" t="s">
        <v>419</v>
      </c>
      <c r="D83" s="22" t="s">
        <v>204</v>
      </c>
      <c r="E83" s="22" t="s">
        <v>420</v>
      </c>
      <c r="F83" s="22" t="s">
        <v>430</v>
      </c>
      <c r="G83" s="22" t="s">
        <v>155</v>
      </c>
      <c r="H83" s="22" t="s">
        <v>178</v>
      </c>
      <c r="I83" s="22"/>
      <c r="J83" s="23">
        <v>93.31</v>
      </c>
      <c r="K83" s="29">
        <f t="shared" si="3"/>
        <v>102.18661507322302</v>
      </c>
    </row>
    <row r="84" spans="1:11" ht="66" outlineLevel="2">
      <c r="A84" s="22" t="s">
        <v>417</v>
      </c>
      <c r="B84" s="22" t="s">
        <v>418</v>
      </c>
      <c r="C84" s="22" t="s">
        <v>419</v>
      </c>
      <c r="D84" s="22" t="s">
        <v>204</v>
      </c>
      <c r="E84" s="22" t="s">
        <v>420</v>
      </c>
      <c r="F84" s="22" t="s">
        <v>431</v>
      </c>
      <c r="G84" s="22" t="s">
        <v>155</v>
      </c>
      <c r="H84" s="22" t="s">
        <v>178</v>
      </c>
      <c r="I84" s="22"/>
      <c r="J84" s="23">
        <v>10.39</v>
      </c>
      <c r="K84" s="29">
        <f t="shared" si="3"/>
        <v>11.378404571972856</v>
      </c>
    </row>
    <row r="85" spans="1:11" ht="66" outlineLevel="2">
      <c r="A85" s="22" t="s">
        <v>417</v>
      </c>
      <c r="B85" s="22" t="s">
        <v>418</v>
      </c>
      <c r="C85" s="22" t="s">
        <v>419</v>
      </c>
      <c r="D85" s="22" t="s">
        <v>204</v>
      </c>
      <c r="E85" s="22" t="s">
        <v>420</v>
      </c>
      <c r="F85" s="22" t="s">
        <v>432</v>
      </c>
      <c r="G85" s="22" t="s">
        <v>155</v>
      </c>
      <c r="H85" s="22" t="s">
        <v>178</v>
      </c>
      <c r="I85" s="22"/>
      <c r="J85" s="23">
        <v>61.48</v>
      </c>
      <c r="K85" s="29">
        <f t="shared" si="3"/>
        <v>67.3286153113466</v>
      </c>
    </row>
    <row r="86" spans="1:11" ht="66" outlineLevel="2">
      <c r="A86" s="22" t="s">
        <v>417</v>
      </c>
      <c r="B86" s="22" t="s">
        <v>418</v>
      </c>
      <c r="C86" s="22" t="s">
        <v>419</v>
      </c>
      <c r="D86" s="22" t="s">
        <v>204</v>
      </c>
      <c r="E86" s="22" t="s">
        <v>420</v>
      </c>
      <c r="F86" s="22" t="s">
        <v>433</v>
      </c>
      <c r="G86" s="22" t="s">
        <v>155</v>
      </c>
      <c r="H86" s="22" t="s">
        <v>178</v>
      </c>
      <c r="I86" s="22"/>
      <c r="J86" s="23">
        <v>1510.81</v>
      </c>
      <c r="K86" s="29">
        <f t="shared" si="3"/>
        <v>1654.5339183236101</v>
      </c>
    </row>
    <row r="87" spans="1:11" ht="66" outlineLevel="2">
      <c r="A87" s="22" t="s">
        <v>417</v>
      </c>
      <c r="B87" s="22" t="s">
        <v>418</v>
      </c>
      <c r="C87" s="22" t="s">
        <v>419</v>
      </c>
      <c r="D87" s="22" t="s">
        <v>204</v>
      </c>
      <c r="E87" s="22" t="s">
        <v>420</v>
      </c>
      <c r="F87" s="22" t="s">
        <v>434</v>
      </c>
      <c r="G87" s="22" t="s">
        <v>155</v>
      </c>
      <c r="H87" s="22" t="s">
        <v>178</v>
      </c>
      <c r="I87" s="22"/>
      <c r="J87" s="23">
        <v>377.45</v>
      </c>
      <c r="K87" s="29">
        <f t="shared" si="3"/>
        <v>413.35695916180504</v>
      </c>
    </row>
    <row r="88" spans="1:11" ht="66" outlineLevel="2">
      <c r="A88" s="22" t="s">
        <v>417</v>
      </c>
      <c r="B88" s="22" t="s">
        <v>418</v>
      </c>
      <c r="C88" s="22" t="s">
        <v>419</v>
      </c>
      <c r="D88" s="22" t="s">
        <v>204</v>
      </c>
      <c r="E88" s="22" t="s">
        <v>420</v>
      </c>
      <c r="F88" s="22" t="s">
        <v>435</v>
      </c>
      <c r="G88" s="22" t="s">
        <v>155</v>
      </c>
      <c r="H88" s="22" t="s">
        <v>178</v>
      </c>
      <c r="I88" s="22"/>
      <c r="J88" s="23">
        <v>65.18</v>
      </c>
      <c r="K88" s="29">
        <f t="shared" si="3"/>
        <v>71.38059769020123</v>
      </c>
    </row>
    <row r="89" spans="1:11" ht="66" outlineLevel="2">
      <c r="A89" s="22" t="s">
        <v>417</v>
      </c>
      <c r="B89" s="22" t="s">
        <v>418</v>
      </c>
      <c r="C89" s="22" t="s">
        <v>419</v>
      </c>
      <c r="D89" s="22" t="s">
        <v>204</v>
      </c>
      <c r="E89" s="22" t="s">
        <v>420</v>
      </c>
      <c r="F89" s="22" t="s">
        <v>436</v>
      </c>
      <c r="G89" s="22" t="s">
        <v>155</v>
      </c>
      <c r="H89" s="22" t="s">
        <v>178</v>
      </c>
      <c r="I89" s="22"/>
      <c r="J89" s="23">
        <v>67.61</v>
      </c>
      <c r="K89" s="29">
        <f t="shared" si="3"/>
        <v>74.04176449577331</v>
      </c>
    </row>
    <row r="90" spans="1:11" ht="66" outlineLevel="2">
      <c r="A90" s="22" t="s">
        <v>417</v>
      </c>
      <c r="B90" s="22" t="s">
        <v>418</v>
      </c>
      <c r="C90" s="22" t="s">
        <v>419</v>
      </c>
      <c r="D90" s="22" t="s">
        <v>204</v>
      </c>
      <c r="E90" s="22" t="s">
        <v>420</v>
      </c>
      <c r="F90" s="22" t="s">
        <v>437</v>
      </c>
      <c r="G90" s="22" t="s">
        <v>155</v>
      </c>
      <c r="H90" s="22" t="s">
        <v>178</v>
      </c>
      <c r="I90" s="22"/>
      <c r="J90" s="23">
        <v>377.95</v>
      </c>
      <c r="K90" s="29">
        <f t="shared" si="3"/>
        <v>413.9045243481367</v>
      </c>
    </row>
    <row r="91" spans="1:11" ht="66" outlineLevel="2">
      <c r="A91" s="22" t="s">
        <v>417</v>
      </c>
      <c r="B91" s="22" t="s">
        <v>418</v>
      </c>
      <c r="C91" s="22" t="s">
        <v>419</v>
      </c>
      <c r="D91" s="22" t="s">
        <v>204</v>
      </c>
      <c r="E91" s="22" t="s">
        <v>420</v>
      </c>
      <c r="F91" s="22" t="s">
        <v>438</v>
      </c>
      <c r="G91" s="22" t="s">
        <v>155</v>
      </c>
      <c r="H91" s="22" t="s">
        <v>178</v>
      </c>
      <c r="I91" s="22"/>
      <c r="J91" s="23">
        <v>10.39</v>
      </c>
      <c r="K91" s="29">
        <f t="shared" si="3"/>
        <v>11.378404571972856</v>
      </c>
    </row>
    <row r="92" spans="1:11" ht="66" outlineLevel="2">
      <c r="A92" s="22" t="s">
        <v>417</v>
      </c>
      <c r="B92" s="22" t="s">
        <v>418</v>
      </c>
      <c r="C92" s="22" t="s">
        <v>419</v>
      </c>
      <c r="D92" s="22" t="s">
        <v>204</v>
      </c>
      <c r="E92" s="22" t="s">
        <v>420</v>
      </c>
      <c r="F92" s="22" t="s">
        <v>439</v>
      </c>
      <c r="G92" s="22" t="s">
        <v>155</v>
      </c>
      <c r="H92" s="22" t="s">
        <v>178</v>
      </c>
      <c r="I92" s="22"/>
      <c r="J92" s="23">
        <v>1474.02</v>
      </c>
      <c r="K92" s="29">
        <f t="shared" si="3"/>
        <v>1614.244071913323</v>
      </c>
    </row>
    <row r="93" spans="1:11" ht="66" outlineLevel="2">
      <c r="A93" s="22" t="s">
        <v>417</v>
      </c>
      <c r="B93" s="22" t="s">
        <v>418</v>
      </c>
      <c r="C93" s="22" t="s">
        <v>419</v>
      </c>
      <c r="D93" s="22" t="s">
        <v>204</v>
      </c>
      <c r="E93" s="22" t="s">
        <v>420</v>
      </c>
      <c r="F93" s="22" t="s">
        <v>440</v>
      </c>
      <c r="G93" s="22" t="s">
        <v>155</v>
      </c>
      <c r="H93" s="22" t="s">
        <v>178</v>
      </c>
      <c r="I93" s="22"/>
      <c r="J93" s="23">
        <v>18.9</v>
      </c>
      <c r="K93" s="29">
        <f t="shared" si="3"/>
        <v>20.697964043338494</v>
      </c>
    </row>
    <row r="94" spans="1:11" ht="66" outlineLevel="2">
      <c r="A94" s="22" t="s">
        <v>417</v>
      </c>
      <c r="B94" s="22" t="s">
        <v>418</v>
      </c>
      <c r="C94" s="22" t="s">
        <v>419</v>
      </c>
      <c r="D94" s="22" t="s">
        <v>204</v>
      </c>
      <c r="E94" s="22" t="s">
        <v>420</v>
      </c>
      <c r="F94" s="22" t="s">
        <v>441</v>
      </c>
      <c r="G94" s="22" t="s">
        <v>155</v>
      </c>
      <c r="H94" s="22" t="s">
        <v>178</v>
      </c>
      <c r="I94" s="22"/>
      <c r="J94" s="23">
        <v>60.77</v>
      </c>
      <c r="K94" s="29">
        <f t="shared" si="3"/>
        <v>66.55107274675558</v>
      </c>
    </row>
    <row r="95" spans="1:11" ht="66" outlineLevel="2">
      <c r="A95" s="22" t="s">
        <v>417</v>
      </c>
      <c r="B95" s="22" t="s">
        <v>418</v>
      </c>
      <c r="C95" s="22" t="s">
        <v>419</v>
      </c>
      <c r="D95" s="22" t="s">
        <v>204</v>
      </c>
      <c r="E95" s="22" t="s">
        <v>420</v>
      </c>
      <c r="F95" s="22" t="s">
        <v>442</v>
      </c>
      <c r="G95" s="22" t="s">
        <v>155</v>
      </c>
      <c r="H95" s="22" t="s">
        <v>178</v>
      </c>
      <c r="I95" s="22"/>
      <c r="J95" s="23">
        <v>1184.26</v>
      </c>
      <c r="K95" s="29">
        <f t="shared" si="3"/>
        <v>1296.9190951303726</v>
      </c>
    </row>
    <row r="96" spans="1:11" ht="66" outlineLevel="2">
      <c r="A96" s="22" t="s">
        <v>417</v>
      </c>
      <c r="B96" s="22" t="s">
        <v>418</v>
      </c>
      <c r="C96" s="22" t="s">
        <v>419</v>
      </c>
      <c r="D96" s="22" t="s">
        <v>204</v>
      </c>
      <c r="E96" s="22" t="s">
        <v>420</v>
      </c>
      <c r="F96" s="22" t="s">
        <v>443</v>
      </c>
      <c r="G96" s="22" t="s">
        <v>155</v>
      </c>
      <c r="H96" s="22" t="s">
        <v>178</v>
      </c>
      <c r="I96" s="22"/>
      <c r="J96" s="23">
        <v>35.57</v>
      </c>
      <c r="K96" s="29">
        <f t="shared" si="3"/>
        <v>38.95378735563758</v>
      </c>
    </row>
    <row r="97" spans="1:11" ht="66" outlineLevel="2">
      <c r="A97" s="22" t="s">
        <v>417</v>
      </c>
      <c r="B97" s="22" t="s">
        <v>418</v>
      </c>
      <c r="C97" s="22" t="s">
        <v>419</v>
      </c>
      <c r="D97" s="22" t="s">
        <v>204</v>
      </c>
      <c r="E97" s="22" t="s">
        <v>420</v>
      </c>
      <c r="F97" s="22" t="s">
        <v>444</v>
      </c>
      <c r="G97" s="22" t="s">
        <v>155</v>
      </c>
      <c r="H97" s="22" t="s">
        <v>178</v>
      </c>
      <c r="I97" s="22"/>
      <c r="J97" s="23">
        <v>312.61</v>
      </c>
      <c r="K97" s="29">
        <f t="shared" si="3"/>
        <v>342.3487057983094</v>
      </c>
    </row>
    <row r="98" spans="1:11" ht="66" outlineLevel="2">
      <c r="A98" s="22" t="s">
        <v>417</v>
      </c>
      <c r="B98" s="22" t="s">
        <v>418</v>
      </c>
      <c r="C98" s="22" t="s">
        <v>419</v>
      </c>
      <c r="D98" s="22" t="s">
        <v>204</v>
      </c>
      <c r="E98" s="22" t="s">
        <v>420</v>
      </c>
      <c r="F98" s="22" t="s">
        <v>445</v>
      </c>
      <c r="G98" s="22" t="s">
        <v>155</v>
      </c>
      <c r="H98" s="22" t="s">
        <v>178</v>
      </c>
      <c r="I98" s="22"/>
      <c r="J98" s="23">
        <v>114.23</v>
      </c>
      <c r="K98" s="29">
        <f t="shared" si="3"/>
        <v>125.0967424693416</v>
      </c>
    </row>
    <row r="99" spans="1:11" ht="66" outlineLevel="2">
      <c r="A99" s="22" t="s">
        <v>417</v>
      </c>
      <c r="B99" s="22" t="s">
        <v>418</v>
      </c>
      <c r="C99" s="22" t="s">
        <v>419</v>
      </c>
      <c r="D99" s="22" t="s">
        <v>204</v>
      </c>
      <c r="E99" s="22" t="s">
        <v>420</v>
      </c>
      <c r="F99" s="22" t="s">
        <v>446</v>
      </c>
      <c r="G99" s="22" t="s">
        <v>155</v>
      </c>
      <c r="H99" s="22" t="s">
        <v>178</v>
      </c>
      <c r="I99" s="22"/>
      <c r="J99" s="23">
        <v>72.86</v>
      </c>
      <c r="K99" s="29">
        <f t="shared" si="3"/>
        <v>79.79119895225622</v>
      </c>
    </row>
    <row r="100" spans="1:11" ht="66" outlineLevel="2">
      <c r="A100" s="22" t="s">
        <v>417</v>
      </c>
      <c r="B100" s="22" t="s">
        <v>418</v>
      </c>
      <c r="C100" s="22" t="s">
        <v>419</v>
      </c>
      <c r="D100" s="22" t="s">
        <v>204</v>
      </c>
      <c r="E100" s="22" t="s">
        <v>420</v>
      </c>
      <c r="F100" s="22" t="s">
        <v>447</v>
      </c>
      <c r="G100" s="22" t="s">
        <v>155</v>
      </c>
      <c r="H100" s="22" t="s">
        <v>178</v>
      </c>
      <c r="I100" s="22"/>
      <c r="J100" s="23">
        <v>151.18</v>
      </c>
      <c r="K100" s="29">
        <f t="shared" si="3"/>
        <v>165.5618097392547</v>
      </c>
    </row>
    <row r="101" spans="1:11" ht="66" outlineLevel="2">
      <c r="A101" s="22" t="s">
        <v>417</v>
      </c>
      <c r="B101" s="22" t="s">
        <v>418</v>
      </c>
      <c r="C101" s="22" t="s">
        <v>419</v>
      </c>
      <c r="D101" s="22" t="s">
        <v>204</v>
      </c>
      <c r="E101" s="22" t="s">
        <v>420</v>
      </c>
      <c r="F101" s="22" t="s">
        <v>448</v>
      </c>
      <c r="G101" s="22" t="s">
        <v>155</v>
      </c>
      <c r="H101" s="22" t="s">
        <v>178</v>
      </c>
      <c r="I101" s="22"/>
      <c r="J101" s="23">
        <v>10.39</v>
      </c>
      <c r="K101" s="29">
        <f t="shared" si="3"/>
        <v>11.378404571972856</v>
      </c>
    </row>
    <row r="102" spans="1:11" ht="66" outlineLevel="2">
      <c r="A102" s="22" t="s">
        <v>417</v>
      </c>
      <c r="B102" s="22" t="s">
        <v>418</v>
      </c>
      <c r="C102" s="22" t="s">
        <v>419</v>
      </c>
      <c r="D102" s="22" t="s">
        <v>204</v>
      </c>
      <c r="E102" s="22" t="s">
        <v>420</v>
      </c>
      <c r="F102" s="22" t="s">
        <v>449</v>
      </c>
      <c r="G102" s="22" t="s">
        <v>155</v>
      </c>
      <c r="H102" s="22" t="s">
        <v>178</v>
      </c>
      <c r="I102" s="22"/>
      <c r="J102" s="23">
        <v>229.8</v>
      </c>
      <c r="K102" s="29">
        <f t="shared" si="3"/>
        <v>251.66095963805222</v>
      </c>
    </row>
    <row r="103" spans="1:11" ht="66" outlineLevel="2">
      <c r="A103" s="22" t="s">
        <v>417</v>
      </c>
      <c r="B103" s="22" t="s">
        <v>418</v>
      </c>
      <c r="C103" s="22" t="s">
        <v>419</v>
      </c>
      <c r="D103" s="22" t="s">
        <v>204</v>
      </c>
      <c r="E103" s="22" t="s">
        <v>420</v>
      </c>
      <c r="F103" s="22" t="s">
        <v>450</v>
      </c>
      <c r="G103" s="22" t="s">
        <v>155</v>
      </c>
      <c r="H103" s="22" t="s">
        <v>178</v>
      </c>
      <c r="I103" s="22"/>
      <c r="J103" s="23">
        <v>31.24</v>
      </c>
      <c r="K103" s="29">
        <f t="shared" si="3"/>
        <v>34.211872842005</v>
      </c>
    </row>
    <row r="104" spans="1:11" ht="66" outlineLevel="2">
      <c r="A104" s="22" t="s">
        <v>417</v>
      </c>
      <c r="B104" s="22" t="s">
        <v>418</v>
      </c>
      <c r="C104" s="22" t="s">
        <v>419</v>
      </c>
      <c r="D104" s="22" t="s">
        <v>204</v>
      </c>
      <c r="E104" s="22" t="s">
        <v>420</v>
      </c>
      <c r="F104" s="22" t="s">
        <v>451</v>
      </c>
      <c r="G104" s="22" t="s">
        <v>155</v>
      </c>
      <c r="H104" s="22" t="s">
        <v>178</v>
      </c>
      <c r="I104" s="22"/>
      <c r="J104" s="23">
        <v>3042.54</v>
      </c>
      <c r="K104" s="29">
        <f t="shared" si="3"/>
        <v>3331.977964043339</v>
      </c>
    </row>
    <row r="105" spans="1:11" ht="66" outlineLevel="2">
      <c r="A105" s="22" t="s">
        <v>417</v>
      </c>
      <c r="B105" s="22" t="s">
        <v>418</v>
      </c>
      <c r="C105" s="22" t="s">
        <v>419</v>
      </c>
      <c r="D105" s="22" t="s">
        <v>204</v>
      </c>
      <c r="E105" s="22" t="s">
        <v>420</v>
      </c>
      <c r="F105" s="22" t="s">
        <v>452</v>
      </c>
      <c r="G105" s="22" t="s">
        <v>155</v>
      </c>
      <c r="H105" s="22" t="s">
        <v>178</v>
      </c>
      <c r="I105" s="22"/>
      <c r="J105" s="23">
        <v>50.27</v>
      </c>
      <c r="K105" s="29">
        <f t="shared" si="3"/>
        <v>55.05220383378975</v>
      </c>
    </row>
    <row r="106" spans="1:11" ht="66" outlineLevel="2">
      <c r="A106" s="22" t="s">
        <v>417</v>
      </c>
      <c r="B106" s="22" t="s">
        <v>418</v>
      </c>
      <c r="C106" s="22" t="s">
        <v>419</v>
      </c>
      <c r="D106" s="22" t="s">
        <v>204</v>
      </c>
      <c r="E106" s="22" t="s">
        <v>420</v>
      </c>
      <c r="F106" s="22" t="s">
        <v>453</v>
      </c>
      <c r="G106" s="22" t="s">
        <v>155</v>
      </c>
      <c r="H106" s="22" t="s">
        <v>178</v>
      </c>
      <c r="I106" s="22"/>
      <c r="J106" s="23">
        <v>30.32</v>
      </c>
      <c r="K106" s="29">
        <f t="shared" si="3"/>
        <v>33.204352899154664</v>
      </c>
    </row>
    <row r="107" spans="1:11" ht="66" outlineLevel="2">
      <c r="A107" s="22" t="s">
        <v>417</v>
      </c>
      <c r="B107" s="22" t="s">
        <v>418</v>
      </c>
      <c r="C107" s="22" t="s">
        <v>419</v>
      </c>
      <c r="D107" s="22" t="s">
        <v>204</v>
      </c>
      <c r="E107" s="22" t="s">
        <v>420</v>
      </c>
      <c r="F107" s="22" t="s">
        <v>454</v>
      </c>
      <c r="G107" s="22" t="s">
        <v>155</v>
      </c>
      <c r="H107" s="22" t="s">
        <v>178</v>
      </c>
      <c r="I107" s="22"/>
      <c r="J107" s="23">
        <v>131.02</v>
      </c>
      <c r="K107" s="29">
        <f t="shared" si="3"/>
        <v>143.48398142636032</v>
      </c>
    </row>
    <row r="108" spans="1:11" ht="66" outlineLevel="2">
      <c r="A108" s="22" t="s">
        <v>417</v>
      </c>
      <c r="B108" s="22" t="s">
        <v>418</v>
      </c>
      <c r="C108" s="22" t="s">
        <v>419</v>
      </c>
      <c r="D108" s="22" t="s">
        <v>204</v>
      </c>
      <c r="E108" s="22" t="s">
        <v>420</v>
      </c>
      <c r="F108" s="22" t="s">
        <v>172</v>
      </c>
      <c r="G108" s="22" t="s">
        <v>155</v>
      </c>
      <c r="H108" s="22" t="s">
        <v>178</v>
      </c>
      <c r="I108" s="22"/>
      <c r="J108" s="23">
        <v>1837.28</v>
      </c>
      <c r="K108" s="29">
        <f t="shared" si="3"/>
        <v>2012.0611310870343</v>
      </c>
    </row>
    <row r="109" spans="1:11" ht="66" outlineLevel="2">
      <c r="A109" s="22" t="s">
        <v>417</v>
      </c>
      <c r="B109" s="22" t="s">
        <v>418</v>
      </c>
      <c r="C109" s="22" t="s">
        <v>419</v>
      </c>
      <c r="D109" s="22" t="s">
        <v>204</v>
      </c>
      <c r="E109" s="22" t="s">
        <v>420</v>
      </c>
      <c r="F109" s="22" t="s">
        <v>455</v>
      </c>
      <c r="G109" s="22" t="s">
        <v>155</v>
      </c>
      <c r="H109" s="22" t="s">
        <v>178</v>
      </c>
      <c r="I109" s="22"/>
      <c r="J109" s="23">
        <v>10.39</v>
      </c>
      <c r="K109" s="29">
        <f t="shared" si="3"/>
        <v>11.378404571972856</v>
      </c>
    </row>
    <row r="110" spans="1:11" ht="66" outlineLevel="2">
      <c r="A110" s="22" t="s">
        <v>417</v>
      </c>
      <c r="B110" s="22" t="s">
        <v>418</v>
      </c>
      <c r="C110" s="22" t="s">
        <v>419</v>
      </c>
      <c r="D110" s="22" t="s">
        <v>204</v>
      </c>
      <c r="E110" s="22" t="s">
        <v>420</v>
      </c>
      <c r="F110" s="22" t="s">
        <v>456</v>
      </c>
      <c r="G110" s="22" t="s">
        <v>155</v>
      </c>
      <c r="H110" s="22" t="s">
        <v>178</v>
      </c>
      <c r="I110" s="22"/>
      <c r="J110" s="23">
        <v>162.27</v>
      </c>
      <c r="K110" s="29">
        <f t="shared" si="3"/>
        <v>177.70680557209195</v>
      </c>
    </row>
    <row r="111" spans="1:11" s="1" customFormat="1" ht="16.5" outlineLevel="1">
      <c r="A111" s="24" t="s">
        <v>457</v>
      </c>
      <c r="B111" s="24"/>
      <c r="C111" s="24"/>
      <c r="D111" s="24"/>
      <c r="E111" s="24"/>
      <c r="F111" s="24"/>
      <c r="G111" s="24"/>
      <c r="H111" s="24"/>
      <c r="I111" s="24"/>
      <c r="J111" s="26">
        <f>SUBTOTAL(9,J74:J110)</f>
        <v>18321.57</v>
      </c>
      <c r="K111" s="30">
        <f>SUBTOTAL(9,K74:K110)</f>
        <v>20064.507781878798</v>
      </c>
    </row>
    <row r="112" spans="1:11" ht="66" outlineLevel="2">
      <c r="A112" s="22" t="s">
        <v>458</v>
      </c>
      <c r="B112" s="22" t="s">
        <v>459</v>
      </c>
      <c r="C112" s="22" t="s">
        <v>419</v>
      </c>
      <c r="D112" s="22" t="s">
        <v>186</v>
      </c>
      <c r="E112" s="22" t="s">
        <v>460</v>
      </c>
      <c r="F112" s="22" t="s">
        <v>461</v>
      </c>
      <c r="G112" s="22" t="s">
        <v>155</v>
      </c>
      <c r="H112" s="22" t="s">
        <v>178</v>
      </c>
      <c r="I112" s="22"/>
      <c r="J112" s="23">
        <v>314.96</v>
      </c>
      <c r="K112" s="29">
        <f t="shared" si="3"/>
        <v>344.9222621740684</v>
      </c>
    </row>
    <row r="113" spans="1:11" ht="66" outlineLevel="2">
      <c r="A113" s="22" t="s">
        <v>458</v>
      </c>
      <c r="B113" s="22" t="s">
        <v>459</v>
      </c>
      <c r="C113" s="22" t="s">
        <v>419</v>
      </c>
      <c r="D113" s="22" t="s">
        <v>186</v>
      </c>
      <c r="E113" s="22" t="s">
        <v>460</v>
      </c>
      <c r="F113" s="22" t="s">
        <v>462</v>
      </c>
      <c r="G113" s="22" t="s">
        <v>155</v>
      </c>
      <c r="H113" s="22" t="s">
        <v>178</v>
      </c>
      <c r="I113" s="22"/>
      <c r="J113" s="23">
        <v>1553.77</v>
      </c>
      <c r="K113" s="29">
        <f t="shared" si="3"/>
        <v>1701.5807191332303</v>
      </c>
    </row>
    <row r="114" spans="1:11" ht="66" outlineLevel="2">
      <c r="A114" s="22" t="s">
        <v>458</v>
      </c>
      <c r="B114" s="22" t="s">
        <v>459</v>
      </c>
      <c r="C114" s="22" t="s">
        <v>419</v>
      </c>
      <c r="D114" s="22" t="s">
        <v>186</v>
      </c>
      <c r="E114" s="22" t="s">
        <v>460</v>
      </c>
      <c r="F114" s="22" t="s">
        <v>463</v>
      </c>
      <c r="G114" s="22" t="s">
        <v>155</v>
      </c>
      <c r="H114" s="22" t="s">
        <v>178</v>
      </c>
      <c r="I114" s="22"/>
      <c r="J114" s="23">
        <v>2516.55</v>
      </c>
      <c r="K114" s="29">
        <f t="shared" si="3"/>
        <v>2755.9503393261107</v>
      </c>
    </row>
    <row r="115" spans="1:11" ht="66" outlineLevel="2">
      <c r="A115" s="22" t="s">
        <v>458</v>
      </c>
      <c r="B115" s="22" t="s">
        <v>459</v>
      </c>
      <c r="C115" s="22" t="s">
        <v>419</v>
      </c>
      <c r="D115" s="22" t="s">
        <v>186</v>
      </c>
      <c r="E115" s="22" t="s">
        <v>460</v>
      </c>
      <c r="F115" s="22" t="s">
        <v>464</v>
      </c>
      <c r="G115" s="22" t="s">
        <v>155</v>
      </c>
      <c r="H115" s="22" t="s">
        <v>178</v>
      </c>
      <c r="I115" s="22"/>
      <c r="J115" s="23">
        <v>272.96</v>
      </c>
      <c r="K115" s="29">
        <f t="shared" si="3"/>
        <v>298.926786522205</v>
      </c>
    </row>
    <row r="116" spans="1:11" ht="66" outlineLevel="2">
      <c r="A116" s="22" t="s">
        <v>458</v>
      </c>
      <c r="B116" s="22" t="s">
        <v>459</v>
      </c>
      <c r="C116" s="22" t="s">
        <v>419</v>
      </c>
      <c r="D116" s="22" t="s">
        <v>186</v>
      </c>
      <c r="E116" s="22" t="s">
        <v>460</v>
      </c>
      <c r="F116" s="22" t="s">
        <v>465</v>
      </c>
      <c r="G116" s="22" t="s">
        <v>155</v>
      </c>
      <c r="H116" s="22" t="s">
        <v>178</v>
      </c>
      <c r="I116" s="22"/>
      <c r="J116" s="23">
        <v>167.94</v>
      </c>
      <c r="K116" s="29">
        <f t="shared" si="3"/>
        <v>183.91619478509347</v>
      </c>
    </row>
    <row r="117" spans="1:11" ht="66" outlineLevel="2">
      <c r="A117" s="22" t="s">
        <v>458</v>
      </c>
      <c r="B117" s="22" t="s">
        <v>459</v>
      </c>
      <c r="C117" s="22" t="s">
        <v>419</v>
      </c>
      <c r="D117" s="22" t="s">
        <v>186</v>
      </c>
      <c r="E117" s="22" t="s">
        <v>460</v>
      </c>
      <c r="F117" s="22" t="s">
        <v>466</v>
      </c>
      <c r="G117" s="22" t="s">
        <v>155</v>
      </c>
      <c r="H117" s="22" t="s">
        <v>178</v>
      </c>
      <c r="I117" s="22"/>
      <c r="J117" s="23">
        <v>62.97</v>
      </c>
      <c r="K117" s="29">
        <f t="shared" si="3"/>
        <v>68.96035956661508</v>
      </c>
    </row>
    <row r="118" spans="1:11" ht="66" outlineLevel="2">
      <c r="A118" s="22" t="s">
        <v>458</v>
      </c>
      <c r="B118" s="22" t="s">
        <v>459</v>
      </c>
      <c r="C118" s="22" t="s">
        <v>419</v>
      </c>
      <c r="D118" s="22" t="s">
        <v>186</v>
      </c>
      <c r="E118" s="22" t="s">
        <v>460</v>
      </c>
      <c r="F118" s="22" t="s">
        <v>172</v>
      </c>
      <c r="G118" s="22" t="s">
        <v>155</v>
      </c>
      <c r="H118" s="22" t="s">
        <v>178</v>
      </c>
      <c r="I118" s="22"/>
      <c r="J118" s="23">
        <v>524.94</v>
      </c>
      <c r="K118" s="29">
        <f t="shared" si="3"/>
        <v>574.8777378259318</v>
      </c>
    </row>
    <row r="119" spans="1:11" ht="66" outlineLevel="2">
      <c r="A119" s="22" t="s">
        <v>458</v>
      </c>
      <c r="B119" s="22" t="s">
        <v>459</v>
      </c>
      <c r="C119" s="22" t="s">
        <v>419</v>
      </c>
      <c r="D119" s="22" t="s">
        <v>186</v>
      </c>
      <c r="E119" s="22" t="s">
        <v>460</v>
      </c>
      <c r="F119" s="22" t="s">
        <v>467</v>
      </c>
      <c r="G119" s="22" t="s">
        <v>155</v>
      </c>
      <c r="H119" s="22" t="s">
        <v>178</v>
      </c>
      <c r="I119" s="22"/>
      <c r="J119" s="23">
        <v>367.45</v>
      </c>
      <c r="K119" s="29">
        <f t="shared" si="3"/>
        <v>402.40565543517084</v>
      </c>
    </row>
    <row r="120" spans="1:11" ht="66" outlineLevel="2">
      <c r="A120" s="22" t="s">
        <v>458</v>
      </c>
      <c r="B120" s="22" t="s">
        <v>459</v>
      </c>
      <c r="C120" s="22" t="s">
        <v>419</v>
      </c>
      <c r="D120" s="22" t="s">
        <v>186</v>
      </c>
      <c r="E120" s="22" t="s">
        <v>460</v>
      </c>
      <c r="F120" s="22" t="s">
        <v>468</v>
      </c>
      <c r="G120" s="22" t="s">
        <v>155</v>
      </c>
      <c r="H120" s="22" t="s">
        <v>178</v>
      </c>
      <c r="I120" s="22"/>
      <c r="J120" s="23">
        <v>1049.85</v>
      </c>
      <c r="K120" s="29">
        <f t="shared" si="3"/>
        <v>1149.7226217406835</v>
      </c>
    </row>
    <row r="121" spans="1:11" ht="66" outlineLevel="2">
      <c r="A121" s="22" t="s">
        <v>458</v>
      </c>
      <c r="B121" s="22" t="s">
        <v>459</v>
      </c>
      <c r="C121" s="22" t="s">
        <v>419</v>
      </c>
      <c r="D121" s="22" t="s">
        <v>186</v>
      </c>
      <c r="E121" s="22" t="s">
        <v>460</v>
      </c>
      <c r="F121" s="22" t="s">
        <v>469</v>
      </c>
      <c r="G121" s="22" t="s">
        <v>155</v>
      </c>
      <c r="H121" s="22" t="s">
        <v>178</v>
      </c>
      <c r="I121" s="22"/>
      <c r="J121" s="23">
        <v>178.47</v>
      </c>
      <c r="K121" s="29">
        <f t="shared" si="3"/>
        <v>195.4479176092392</v>
      </c>
    </row>
    <row r="122" spans="1:11" ht="66" outlineLevel="2">
      <c r="A122" s="22" t="s">
        <v>458</v>
      </c>
      <c r="B122" s="22" t="s">
        <v>459</v>
      </c>
      <c r="C122" s="22" t="s">
        <v>419</v>
      </c>
      <c r="D122" s="22" t="s">
        <v>186</v>
      </c>
      <c r="E122" s="22" t="s">
        <v>460</v>
      </c>
      <c r="F122" s="22" t="s">
        <v>470</v>
      </c>
      <c r="G122" s="22" t="s">
        <v>155</v>
      </c>
      <c r="H122" s="22" t="s">
        <v>178</v>
      </c>
      <c r="I122" s="22"/>
      <c r="J122" s="23">
        <v>73.48</v>
      </c>
      <c r="K122" s="29">
        <f t="shared" si="3"/>
        <v>80.47017978330756</v>
      </c>
    </row>
    <row r="123" spans="1:11" ht="66" outlineLevel="2">
      <c r="A123" s="22" t="s">
        <v>458</v>
      </c>
      <c r="B123" s="22" t="s">
        <v>459</v>
      </c>
      <c r="C123" s="22" t="s">
        <v>419</v>
      </c>
      <c r="D123" s="22" t="s">
        <v>186</v>
      </c>
      <c r="E123" s="22" t="s">
        <v>460</v>
      </c>
      <c r="F123" s="22" t="s">
        <v>471</v>
      </c>
      <c r="G123" s="22" t="s">
        <v>155</v>
      </c>
      <c r="H123" s="22" t="s">
        <v>178</v>
      </c>
      <c r="I123" s="22"/>
      <c r="J123" s="23">
        <v>367.45</v>
      </c>
      <c r="K123" s="29">
        <f t="shared" si="3"/>
        <v>402.40565543517084</v>
      </c>
    </row>
    <row r="124" spans="1:11" ht="66" outlineLevel="2">
      <c r="A124" s="22" t="s">
        <v>458</v>
      </c>
      <c r="B124" s="22" t="s">
        <v>459</v>
      </c>
      <c r="C124" s="22" t="s">
        <v>419</v>
      </c>
      <c r="D124" s="22" t="s">
        <v>186</v>
      </c>
      <c r="E124" s="22" t="s">
        <v>460</v>
      </c>
      <c r="F124" s="22" t="s">
        <v>472</v>
      </c>
      <c r="G124" s="22" t="s">
        <v>155</v>
      </c>
      <c r="H124" s="22" t="s">
        <v>178</v>
      </c>
      <c r="I124" s="22"/>
      <c r="J124" s="23">
        <v>3967.94</v>
      </c>
      <c r="K124" s="29">
        <f t="shared" si="3"/>
        <v>4345.411610906061</v>
      </c>
    </row>
    <row r="125" spans="1:11" ht="66" outlineLevel="2">
      <c r="A125" s="22" t="s">
        <v>458</v>
      </c>
      <c r="B125" s="22" t="s">
        <v>459</v>
      </c>
      <c r="C125" s="22" t="s">
        <v>419</v>
      </c>
      <c r="D125" s="22" t="s">
        <v>186</v>
      </c>
      <c r="E125" s="22" t="s">
        <v>460</v>
      </c>
      <c r="F125" s="22" t="s">
        <v>473</v>
      </c>
      <c r="G125" s="22" t="s">
        <v>155</v>
      </c>
      <c r="H125" s="22" t="s">
        <v>178</v>
      </c>
      <c r="I125" s="22"/>
      <c r="J125" s="23">
        <v>125.9</v>
      </c>
      <c r="K125" s="29">
        <f t="shared" si="3"/>
        <v>137.87691391832362</v>
      </c>
    </row>
    <row r="126" spans="1:11" s="1" customFormat="1" ht="33" outlineLevel="1">
      <c r="A126" s="24" t="s">
        <v>474</v>
      </c>
      <c r="B126" s="24"/>
      <c r="C126" s="24"/>
      <c r="D126" s="24"/>
      <c r="E126" s="24"/>
      <c r="F126" s="24"/>
      <c r="G126" s="24"/>
      <c r="H126" s="24"/>
      <c r="I126" s="24"/>
      <c r="J126" s="26">
        <f>SUBTOTAL(9,J112:J125)</f>
        <v>11544.63</v>
      </c>
      <c r="K126" s="30">
        <f>SUBTOTAL(9,K112:K125)</f>
        <v>12642.87495416121</v>
      </c>
    </row>
    <row r="127" spans="1:11" ht="82.5" outlineLevel="2">
      <c r="A127" s="22" t="s">
        <v>476</v>
      </c>
      <c r="B127" s="22" t="s">
        <v>477</v>
      </c>
      <c r="C127" s="22" t="s">
        <v>182</v>
      </c>
      <c r="D127" s="22" t="s">
        <v>209</v>
      </c>
      <c r="E127" s="22" t="s">
        <v>478</v>
      </c>
      <c r="F127" s="22" t="s">
        <v>478</v>
      </c>
      <c r="G127" s="22" t="s">
        <v>189</v>
      </c>
      <c r="H127" s="22" t="s">
        <v>479</v>
      </c>
      <c r="I127" s="22"/>
      <c r="J127" s="23">
        <v>35849.03</v>
      </c>
      <c r="K127" s="29">
        <f aca="true" t="shared" si="4" ref="K127:K138">J127/1.049875*1.14975</f>
        <v>39259.36158352185</v>
      </c>
    </row>
    <row r="128" spans="1:11" ht="115.5" outlineLevel="2">
      <c r="A128" s="22" t="s">
        <v>476</v>
      </c>
      <c r="B128" s="22" t="s">
        <v>480</v>
      </c>
      <c r="C128" s="22" t="s">
        <v>182</v>
      </c>
      <c r="D128" s="22" t="s">
        <v>209</v>
      </c>
      <c r="E128" s="22" t="s">
        <v>481</v>
      </c>
      <c r="F128" s="22" t="s">
        <v>481</v>
      </c>
      <c r="G128" s="22" t="s">
        <v>189</v>
      </c>
      <c r="H128" s="22" t="s">
        <v>479</v>
      </c>
      <c r="I128" s="22"/>
      <c r="J128" s="23">
        <v>22130.32</v>
      </c>
      <c r="K128" s="29">
        <f t="shared" si="4"/>
        <v>24235.58558876057</v>
      </c>
    </row>
    <row r="129" spans="1:11" s="1" customFormat="1" ht="33" outlineLevel="1">
      <c r="A129" s="24" t="s">
        <v>482</v>
      </c>
      <c r="B129" s="24"/>
      <c r="C129" s="24"/>
      <c r="D129" s="24"/>
      <c r="E129" s="24"/>
      <c r="F129" s="24"/>
      <c r="G129" s="24"/>
      <c r="H129" s="24"/>
      <c r="I129" s="24"/>
      <c r="J129" s="26">
        <f>SUBTOTAL(9,J127:J128)</f>
        <v>57979.35</v>
      </c>
      <c r="K129" s="30">
        <f>SUBTOTAL(9,K127:K128)</f>
        <v>63494.947172282424</v>
      </c>
    </row>
    <row r="130" spans="1:11" ht="132" outlineLevel="2">
      <c r="A130" s="22" t="s">
        <v>484</v>
      </c>
      <c r="B130" s="22" t="s">
        <v>485</v>
      </c>
      <c r="C130" s="22" t="s">
        <v>344</v>
      </c>
      <c r="D130" s="22" t="s">
        <v>389</v>
      </c>
      <c r="E130" s="22" t="s">
        <v>486</v>
      </c>
      <c r="F130" s="22" t="s">
        <v>534</v>
      </c>
      <c r="G130" s="22" t="s">
        <v>189</v>
      </c>
      <c r="H130" s="22" t="s">
        <v>210</v>
      </c>
      <c r="I130" s="22"/>
      <c r="J130" s="23">
        <v>6997.05</v>
      </c>
      <c r="K130" s="29">
        <f t="shared" si="4"/>
        <v>7662.681974044531</v>
      </c>
    </row>
    <row r="131" spans="1:11" ht="132" outlineLevel="2">
      <c r="A131" s="22" t="s">
        <v>484</v>
      </c>
      <c r="B131" s="22" t="s">
        <v>485</v>
      </c>
      <c r="C131" s="22" t="s">
        <v>344</v>
      </c>
      <c r="D131" s="22" t="s">
        <v>389</v>
      </c>
      <c r="E131" s="22" t="s">
        <v>486</v>
      </c>
      <c r="F131" s="22" t="s">
        <v>535</v>
      </c>
      <c r="G131" s="22" t="s">
        <v>189</v>
      </c>
      <c r="H131" s="22" t="s">
        <v>487</v>
      </c>
      <c r="I131" s="22"/>
      <c r="J131" s="23">
        <v>10002.76</v>
      </c>
      <c r="K131" s="29">
        <f t="shared" si="4"/>
        <v>10954.326286462676</v>
      </c>
    </row>
    <row r="132" spans="1:11" ht="132" outlineLevel="2">
      <c r="A132" s="22" t="s">
        <v>484</v>
      </c>
      <c r="B132" s="22" t="s">
        <v>485</v>
      </c>
      <c r="C132" s="22" t="s">
        <v>344</v>
      </c>
      <c r="D132" s="22" t="s">
        <v>389</v>
      </c>
      <c r="E132" s="22" t="s">
        <v>486</v>
      </c>
      <c r="F132" s="22" t="s">
        <v>536</v>
      </c>
      <c r="G132" s="22" t="s">
        <v>189</v>
      </c>
      <c r="H132" s="22" t="s">
        <v>488</v>
      </c>
      <c r="I132" s="22"/>
      <c r="J132" s="23">
        <v>7910.19</v>
      </c>
      <c r="K132" s="29">
        <f t="shared" si="4"/>
        <v>8662.689322538397</v>
      </c>
    </row>
    <row r="133" spans="1:11" ht="132" outlineLevel="2">
      <c r="A133" s="22" t="s">
        <v>484</v>
      </c>
      <c r="B133" s="22" t="s">
        <v>485</v>
      </c>
      <c r="C133" s="22" t="s">
        <v>344</v>
      </c>
      <c r="D133" s="22" t="s">
        <v>389</v>
      </c>
      <c r="E133" s="22" t="s">
        <v>486</v>
      </c>
      <c r="F133" s="22" t="s">
        <v>537</v>
      </c>
      <c r="G133" s="22" t="s">
        <v>189</v>
      </c>
      <c r="H133" s="22" t="s">
        <v>348</v>
      </c>
      <c r="I133" s="22"/>
      <c r="J133" s="23">
        <v>4551.86</v>
      </c>
      <c r="K133" s="29">
        <f t="shared" si="4"/>
        <v>4984.880138111681</v>
      </c>
    </row>
    <row r="134" spans="1:11" ht="148.5" outlineLevel="2">
      <c r="A134" s="22" t="s">
        <v>484</v>
      </c>
      <c r="B134" s="22" t="s">
        <v>485</v>
      </c>
      <c r="C134" s="22" t="s">
        <v>344</v>
      </c>
      <c r="D134" s="22" t="s">
        <v>389</v>
      </c>
      <c r="E134" s="22" t="s">
        <v>486</v>
      </c>
      <c r="F134" s="22" t="s">
        <v>489</v>
      </c>
      <c r="G134" s="22" t="s">
        <v>189</v>
      </c>
      <c r="H134" s="22" t="s">
        <v>210</v>
      </c>
      <c r="I134" s="22"/>
      <c r="J134" s="23">
        <v>3331.19</v>
      </c>
      <c r="K134" s="29">
        <f t="shared" si="4"/>
        <v>3648.087346112633</v>
      </c>
    </row>
    <row r="135" spans="1:11" ht="82.5" outlineLevel="2">
      <c r="A135" s="22" t="s">
        <v>484</v>
      </c>
      <c r="B135" s="22" t="s">
        <v>490</v>
      </c>
      <c r="C135" s="22" t="s">
        <v>491</v>
      </c>
      <c r="D135" s="22" t="s">
        <v>209</v>
      </c>
      <c r="E135" s="22" t="s">
        <v>492</v>
      </c>
      <c r="F135" s="22" t="s">
        <v>493</v>
      </c>
      <c r="G135" s="22" t="s">
        <v>189</v>
      </c>
      <c r="H135" s="22" t="s">
        <v>153</v>
      </c>
      <c r="I135" s="22"/>
      <c r="J135" s="23">
        <v>12002.12</v>
      </c>
      <c r="K135" s="29">
        <f t="shared" si="4"/>
        <v>13143.886148350995</v>
      </c>
    </row>
    <row r="136" spans="1:11" ht="82.5" outlineLevel="2">
      <c r="A136" s="22" t="s">
        <v>484</v>
      </c>
      <c r="B136" s="22" t="s">
        <v>490</v>
      </c>
      <c r="C136" s="22" t="s">
        <v>491</v>
      </c>
      <c r="D136" s="22" t="s">
        <v>209</v>
      </c>
      <c r="E136" s="22" t="s">
        <v>492</v>
      </c>
      <c r="F136" s="22" t="s">
        <v>494</v>
      </c>
      <c r="G136" s="22" t="s">
        <v>189</v>
      </c>
      <c r="H136" s="22" t="s">
        <v>153</v>
      </c>
      <c r="I136" s="22"/>
      <c r="J136" s="23">
        <v>8174.41</v>
      </c>
      <c r="K136" s="29">
        <f t="shared" si="4"/>
        <v>8952.044669603525</v>
      </c>
    </row>
    <row r="137" spans="1:11" ht="82.5" outlineLevel="2">
      <c r="A137" s="22" t="s">
        <v>484</v>
      </c>
      <c r="B137" s="22" t="s">
        <v>490</v>
      </c>
      <c r="C137" s="22" t="s">
        <v>491</v>
      </c>
      <c r="D137" s="22" t="s">
        <v>209</v>
      </c>
      <c r="E137" s="22" t="s">
        <v>492</v>
      </c>
      <c r="F137" s="22" t="s">
        <v>495</v>
      </c>
      <c r="G137" s="22" t="s">
        <v>189</v>
      </c>
      <c r="H137" s="22" t="s">
        <v>153</v>
      </c>
      <c r="I137" s="22"/>
      <c r="J137" s="23">
        <v>8674.77</v>
      </c>
      <c r="K137" s="29">
        <f t="shared" si="4"/>
        <v>9500.004102869392</v>
      </c>
    </row>
    <row r="138" spans="1:11" ht="66" outlineLevel="2">
      <c r="A138" s="22" t="s">
        <v>484</v>
      </c>
      <c r="B138" s="22" t="s">
        <v>496</v>
      </c>
      <c r="C138" s="22" t="s">
        <v>497</v>
      </c>
      <c r="D138" s="22" t="s">
        <v>176</v>
      </c>
      <c r="E138" s="22" t="s">
        <v>498</v>
      </c>
      <c r="F138" s="22" t="s">
        <v>498</v>
      </c>
      <c r="G138" s="22" t="s">
        <v>164</v>
      </c>
      <c r="H138" s="22" t="s">
        <v>165</v>
      </c>
      <c r="I138" s="22"/>
      <c r="J138" s="23">
        <v>5669.32</v>
      </c>
      <c r="K138" s="29">
        <f t="shared" si="4"/>
        <v>6208.644524348138</v>
      </c>
    </row>
    <row r="139" spans="1:11" s="1" customFormat="1" ht="16.5" outlineLevel="1">
      <c r="A139" s="24" t="s">
        <v>499</v>
      </c>
      <c r="B139" s="24"/>
      <c r="C139" s="24"/>
      <c r="D139" s="24"/>
      <c r="E139" s="24"/>
      <c r="F139" s="24"/>
      <c r="G139" s="24"/>
      <c r="H139" s="24"/>
      <c r="I139" s="24"/>
      <c r="J139" s="26">
        <f>SUBTOTAL(9,J130:J138)</f>
        <v>67313.67000000001</v>
      </c>
      <c r="K139" s="30">
        <f>SUBTOTAL(9,K130:K138)</f>
        <v>73717.24451244198</v>
      </c>
    </row>
    <row r="140" spans="1:11" ht="49.5" outlineLevel="2">
      <c r="A140" s="22" t="s">
        <v>19</v>
      </c>
      <c r="B140" s="22" t="s">
        <v>20</v>
      </c>
      <c r="C140" s="22" t="s">
        <v>215</v>
      </c>
      <c r="D140" s="22" t="s">
        <v>176</v>
      </c>
      <c r="E140" s="22" t="s">
        <v>21</v>
      </c>
      <c r="F140" s="22" t="s">
        <v>22</v>
      </c>
      <c r="G140" s="22" t="s">
        <v>152</v>
      </c>
      <c r="H140" s="22" t="s">
        <v>185</v>
      </c>
      <c r="I140" s="22"/>
      <c r="J140" s="23">
        <v>881.89</v>
      </c>
      <c r="K140" s="29">
        <f aca="true" t="shared" si="5" ref="K140:K150">J140/1.049875*1.14975</f>
        <v>965.7845243481368</v>
      </c>
    </row>
    <row r="141" spans="1:11" ht="49.5" outlineLevel="2">
      <c r="A141" s="22" t="s">
        <v>19</v>
      </c>
      <c r="B141" s="22" t="s">
        <v>20</v>
      </c>
      <c r="C141" s="22" t="s">
        <v>221</v>
      </c>
      <c r="D141" s="22" t="s">
        <v>176</v>
      </c>
      <c r="E141" s="22" t="s">
        <v>21</v>
      </c>
      <c r="F141" s="22" t="s">
        <v>21</v>
      </c>
      <c r="G141" s="22" t="s">
        <v>152</v>
      </c>
      <c r="H141" s="22" t="s">
        <v>185</v>
      </c>
      <c r="I141" s="22"/>
      <c r="J141" s="23">
        <v>15748.12</v>
      </c>
      <c r="K141" s="29">
        <f t="shared" si="5"/>
        <v>17246.244524348138</v>
      </c>
    </row>
    <row r="142" spans="1:11" ht="49.5" outlineLevel="2">
      <c r="A142" s="22" t="s">
        <v>19</v>
      </c>
      <c r="B142" s="22" t="s">
        <v>23</v>
      </c>
      <c r="C142" s="22" t="s">
        <v>180</v>
      </c>
      <c r="D142" s="22" t="s">
        <v>204</v>
      </c>
      <c r="E142" s="22" t="s">
        <v>24</v>
      </c>
      <c r="F142" s="22" t="s">
        <v>25</v>
      </c>
      <c r="G142" s="22" t="s">
        <v>152</v>
      </c>
      <c r="H142" s="22" t="s">
        <v>348</v>
      </c>
      <c r="I142" s="22"/>
      <c r="J142" s="23">
        <v>21</v>
      </c>
      <c r="K142" s="29">
        <f t="shared" si="5"/>
        <v>22.99773782593166</v>
      </c>
    </row>
    <row r="143" spans="1:11" ht="49.5" outlineLevel="2">
      <c r="A143" s="22" t="s">
        <v>19</v>
      </c>
      <c r="B143" s="22" t="s">
        <v>23</v>
      </c>
      <c r="C143" s="22" t="s">
        <v>180</v>
      </c>
      <c r="D143" s="22" t="s">
        <v>204</v>
      </c>
      <c r="E143" s="22" t="s">
        <v>24</v>
      </c>
      <c r="F143" s="22" t="s">
        <v>26</v>
      </c>
      <c r="G143" s="22" t="s">
        <v>152</v>
      </c>
      <c r="H143" s="22" t="s">
        <v>348</v>
      </c>
      <c r="I143" s="22"/>
      <c r="J143" s="23">
        <v>157.48</v>
      </c>
      <c r="K143" s="29">
        <f t="shared" si="5"/>
        <v>172.4611310870342</v>
      </c>
    </row>
    <row r="144" spans="1:11" ht="49.5" outlineLevel="2">
      <c r="A144" s="22" t="s">
        <v>19</v>
      </c>
      <c r="B144" s="22" t="s">
        <v>23</v>
      </c>
      <c r="C144" s="22" t="s">
        <v>27</v>
      </c>
      <c r="D144" s="22" t="s">
        <v>204</v>
      </c>
      <c r="E144" s="22" t="s">
        <v>24</v>
      </c>
      <c r="F144" s="22" t="s">
        <v>24</v>
      </c>
      <c r="G144" s="22" t="s">
        <v>152</v>
      </c>
      <c r="H144" s="22" t="s">
        <v>348</v>
      </c>
      <c r="I144" s="22"/>
      <c r="J144" s="23">
        <v>10818.96</v>
      </c>
      <c r="K144" s="29">
        <f t="shared" si="5"/>
        <v>11848.171696630552</v>
      </c>
    </row>
    <row r="145" spans="1:11" ht="49.5" outlineLevel="2">
      <c r="A145" s="22" t="s">
        <v>19</v>
      </c>
      <c r="B145" s="22" t="s">
        <v>28</v>
      </c>
      <c r="C145" s="22" t="s">
        <v>191</v>
      </c>
      <c r="D145" s="22" t="s">
        <v>184</v>
      </c>
      <c r="E145" s="22" t="s">
        <v>29</v>
      </c>
      <c r="F145" s="22" t="s">
        <v>29</v>
      </c>
      <c r="G145" s="22" t="s">
        <v>152</v>
      </c>
      <c r="H145" s="22" t="s">
        <v>348</v>
      </c>
      <c r="I145" s="22"/>
      <c r="J145" s="23">
        <v>2572.19</v>
      </c>
      <c r="K145" s="29">
        <f t="shared" si="5"/>
        <v>2816.883393261103</v>
      </c>
    </row>
    <row r="146" spans="1:11" ht="49.5" outlineLevel="2">
      <c r="A146" s="22" t="s">
        <v>19</v>
      </c>
      <c r="B146" s="22" t="s">
        <v>30</v>
      </c>
      <c r="C146" s="22" t="s">
        <v>318</v>
      </c>
      <c r="D146" s="22" t="s">
        <v>204</v>
      </c>
      <c r="E146" s="22" t="s">
        <v>31</v>
      </c>
      <c r="F146" s="22" t="s">
        <v>31</v>
      </c>
      <c r="G146" s="22" t="s">
        <v>152</v>
      </c>
      <c r="H146" s="22" t="s">
        <v>185</v>
      </c>
      <c r="I146" s="22"/>
      <c r="J146" s="23">
        <v>7272.48</v>
      </c>
      <c r="K146" s="29">
        <f t="shared" si="5"/>
        <v>7964.313732587213</v>
      </c>
    </row>
    <row r="147" spans="1:11" s="1" customFormat="1" ht="33" outlineLevel="1">
      <c r="A147" s="24" t="s">
        <v>32</v>
      </c>
      <c r="B147" s="24"/>
      <c r="C147" s="24"/>
      <c r="D147" s="24"/>
      <c r="E147" s="24"/>
      <c r="F147" s="24"/>
      <c r="G147" s="24"/>
      <c r="H147" s="24"/>
      <c r="I147" s="24"/>
      <c r="J147" s="26">
        <f>SUBTOTAL(9,J140:J146)</f>
        <v>37472.119999999995</v>
      </c>
      <c r="K147" s="30">
        <f>SUBTOTAL(9,K140:K146)</f>
        <v>41036.85674008811</v>
      </c>
    </row>
    <row r="148" spans="1:11" ht="82.5" outlineLevel="2">
      <c r="A148" s="22" t="s">
        <v>33</v>
      </c>
      <c r="B148" s="22" t="s">
        <v>34</v>
      </c>
      <c r="C148" s="22" t="s">
        <v>219</v>
      </c>
      <c r="D148" s="22" t="s">
        <v>204</v>
      </c>
      <c r="E148" s="22" t="s">
        <v>35</v>
      </c>
      <c r="F148" s="22" t="s">
        <v>36</v>
      </c>
      <c r="G148" s="22" t="s">
        <v>155</v>
      </c>
      <c r="H148" s="22" t="s">
        <v>175</v>
      </c>
      <c r="I148" s="22"/>
      <c r="J148" s="23">
        <v>23958.15</v>
      </c>
      <c r="K148" s="29">
        <f t="shared" si="5"/>
        <v>26237.29773782594</v>
      </c>
    </row>
    <row r="149" spans="1:11" s="1" customFormat="1" ht="33" outlineLevel="1">
      <c r="A149" s="24" t="s">
        <v>37</v>
      </c>
      <c r="B149" s="24"/>
      <c r="C149" s="24"/>
      <c r="D149" s="24"/>
      <c r="E149" s="24"/>
      <c r="F149" s="24"/>
      <c r="G149" s="24"/>
      <c r="H149" s="24"/>
      <c r="I149" s="24"/>
      <c r="J149" s="26">
        <f>SUBTOTAL(9,J148:J148)</f>
        <v>23958.15</v>
      </c>
      <c r="K149" s="30">
        <f>SUBTOTAL(9,K148:K148)</f>
        <v>26237.29773782594</v>
      </c>
    </row>
    <row r="150" spans="1:11" ht="132" outlineLevel="2">
      <c r="A150" s="22" t="s">
        <v>15</v>
      </c>
      <c r="B150" s="22" t="s">
        <v>16</v>
      </c>
      <c r="C150" s="22" t="s">
        <v>17</v>
      </c>
      <c r="D150" s="22" t="s">
        <v>176</v>
      </c>
      <c r="E150" s="22" t="s">
        <v>538</v>
      </c>
      <c r="F150" s="22" t="s">
        <v>538</v>
      </c>
      <c r="G150" s="22" t="s">
        <v>164</v>
      </c>
      <c r="H150" s="22" t="s">
        <v>190</v>
      </c>
      <c r="I150" s="22"/>
      <c r="J150" s="23">
        <v>43830.4</v>
      </c>
      <c r="K150" s="29">
        <f t="shared" si="5"/>
        <v>48000.00228598643</v>
      </c>
    </row>
    <row r="151" spans="1:11" s="1" customFormat="1" ht="49.5" outlineLevel="1">
      <c r="A151" s="24" t="s">
        <v>18</v>
      </c>
      <c r="B151" s="24"/>
      <c r="C151" s="24"/>
      <c r="D151" s="24"/>
      <c r="E151" s="24"/>
      <c r="F151" s="24"/>
      <c r="G151" s="24"/>
      <c r="H151" s="24"/>
      <c r="I151" s="24"/>
      <c r="J151" s="26">
        <f>SUBTOTAL(9,J150:J150)</f>
        <v>43830.4</v>
      </c>
      <c r="K151" s="30">
        <f>SUBTOTAL(9,K150:K150)</f>
        <v>48000.00228598643</v>
      </c>
    </row>
    <row r="152" spans="1:11" ht="82.5" outlineLevel="2">
      <c r="A152" s="22" t="s">
        <v>86</v>
      </c>
      <c r="B152" s="22" t="s">
        <v>87</v>
      </c>
      <c r="C152" s="22" t="s">
        <v>500</v>
      </c>
      <c r="D152" s="22" t="s">
        <v>204</v>
      </c>
      <c r="E152" s="22" t="s">
        <v>88</v>
      </c>
      <c r="F152" s="22" t="s">
        <v>88</v>
      </c>
      <c r="G152" s="22" t="s">
        <v>189</v>
      </c>
      <c r="H152" s="22" t="s">
        <v>190</v>
      </c>
      <c r="I152" s="22"/>
      <c r="J152" s="23">
        <v>19422.69</v>
      </c>
      <c r="K152" s="29">
        <f>J152/1.049875*1.14975</f>
        <v>21270.377737825933</v>
      </c>
    </row>
    <row r="153" spans="1:11" ht="82.5" outlineLevel="2">
      <c r="A153" s="22" t="s">
        <v>86</v>
      </c>
      <c r="B153" s="22" t="s">
        <v>87</v>
      </c>
      <c r="C153" s="22" t="s">
        <v>500</v>
      </c>
      <c r="D153" s="22" t="s">
        <v>204</v>
      </c>
      <c r="E153" s="22" t="s">
        <v>88</v>
      </c>
      <c r="F153" s="22" t="s">
        <v>89</v>
      </c>
      <c r="G153" s="22" t="s">
        <v>189</v>
      </c>
      <c r="H153" s="22" t="s">
        <v>190</v>
      </c>
      <c r="I153" s="22"/>
      <c r="J153" s="23">
        <v>26.25</v>
      </c>
      <c r="K153" s="29">
        <f>J153/1.049875*1.14975</f>
        <v>28.747172282414578</v>
      </c>
    </row>
    <row r="154" spans="1:11" ht="82.5" outlineLevel="2">
      <c r="A154" s="22" t="s">
        <v>86</v>
      </c>
      <c r="B154" s="22" t="s">
        <v>90</v>
      </c>
      <c r="C154" s="22" t="s">
        <v>169</v>
      </c>
      <c r="D154" s="22" t="s">
        <v>188</v>
      </c>
      <c r="E154" s="22" t="s">
        <v>1</v>
      </c>
      <c r="F154" s="22" t="s">
        <v>1</v>
      </c>
      <c r="G154" s="22" t="s">
        <v>189</v>
      </c>
      <c r="H154" s="22" t="s">
        <v>192</v>
      </c>
      <c r="I154" s="22"/>
      <c r="J154" s="23">
        <v>5039.4</v>
      </c>
      <c r="K154" s="29">
        <f>J154/1.049875*1.14975</f>
        <v>5518.8</v>
      </c>
    </row>
    <row r="155" spans="1:11" s="1" customFormat="1" ht="16.5" outlineLevel="1">
      <c r="A155" s="24" t="s">
        <v>91</v>
      </c>
      <c r="B155" s="24"/>
      <c r="C155" s="24"/>
      <c r="D155" s="24"/>
      <c r="E155" s="24"/>
      <c r="F155" s="24"/>
      <c r="G155" s="24"/>
      <c r="H155" s="24"/>
      <c r="I155" s="24"/>
      <c r="J155" s="26">
        <f>SUBTOTAL(9,J152:J154)</f>
        <v>24488.339999999997</v>
      </c>
      <c r="K155" s="30">
        <f>SUBTOTAL(9,K152:K154)</f>
        <v>26817.924910108348</v>
      </c>
    </row>
    <row r="156" spans="1:11" ht="99" outlineLevel="2">
      <c r="A156" s="22" t="s">
        <v>92</v>
      </c>
      <c r="B156" s="22" t="s">
        <v>93</v>
      </c>
      <c r="C156" s="22" t="s">
        <v>483</v>
      </c>
      <c r="D156" s="22" t="s">
        <v>209</v>
      </c>
      <c r="E156" s="22" t="s">
        <v>539</v>
      </c>
      <c r="F156" s="22" t="s">
        <v>541</v>
      </c>
      <c r="G156" s="22" t="s">
        <v>152</v>
      </c>
      <c r="H156" s="22" t="s">
        <v>185</v>
      </c>
      <c r="I156" s="22"/>
      <c r="J156" s="23">
        <v>629.92</v>
      </c>
      <c r="K156" s="29">
        <f aca="true" t="shared" si="6" ref="K156:K182">J156/1.049875*1.14975</f>
        <v>689.8445243481368</v>
      </c>
    </row>
    <row r="157" spans="1:11" ht="66" outlineLevel="2">
      <c r="A157" s="22" t="s">
        <v>92</v>
      </c>
      <c r="B157" s="22" t="s">
        <v>93</v>
      </c>
      <c r="C157" s="22" t="s">
        <v>212</v>
      </c>
      <c r="D157" s="22" t="s">
        <v>209</v>
      </c>
      <c r="E157" s="22" t="s">
        <v>539</v>
      </c>
      <c r="F157" s="22" t="s">
        <v>540</v>
      </c>
      <c r="G157" s="22" t="s">
        <v>152</v>
      </c>
      <c r="H157" s="22" t="s">
        <v>185</v>
      </c>
      <c r="I157" s="22"/>
      <c r="J157" s="23">
        <v>46614.45</v>
      </c>
      <c r="K157" s="29">
        <f t="shared" si="6"/>
        <v>51048.9</v>
      </c>
    </row>
    <row r="158" spans="1:11" ht="66" outlineLevel="2">
      <c r="A158" s="22" t="s">
        <v>92</v>
      </c>
      <c r="B158" s="22" t="s">
        <v>94</v>
      </c>
      <c r="C158" s="22" t="s">
        <v>27</v>
      </c>
      <c r="D158" s="22" t="s">
        <v>204</v>
      </c>
      <c r="E158" s="22" t="s">
        <v>95</v>
      </c>
      <c r="F158" s="22" t="s">
        <v>96</v>
      </c>
      <c r="G158" s="22" t="s">
        <v>152</v>
      </c>
      <c r="H158" s="22" t="s">
        <v>185</v>
      </c>
      <c r="I158" s="22"/>
      <c r="J158" s="23">
        <v>2729.67</v>
      </c>
      <c r="K158" s="29">
        <f t="shared" si="6"/>
        <v>2989.344524348137</v>
      </c>
    </row>
    <row r="159" spans="1:11" ht="82.5" outlineLevel="2">
      <c r="A159" s="22" t="s">
        <v>92</v>
      </c>
      <c r="B159" s="22" t="s">
        <v>94</v>
      </c>
      <c r="C159" s="22" t="s">
        <v>27</v>
      </c>
      <c r="D159" s="22" t="s">
        <v>204</v>
      </c>
      <c r="E159" s="22" t="s">
        <v>95</v>
      </c>
      <c r="F159" s="22" t="s">
        <v>97</v>
      </c>
      <c r="G159" s="22" t="s">
        <v>152</v>
      </c>
      <c r="H159" s="22" t="s">
        <v>185</v>
      </c>
      <c r="I159" s="22"/>
      <c r="J159" s="23">
        <v>1259.85</v>
      </c>
      <c r="K159" s="29">
        <f t="shared" si="6"/>
        <v>1379.7</v>
      </c>
    </row>
    <row r="160" spans="1:11" ht="82.5" outlineLevel="2">
      <c r="A160" s="22" t="s">
        <v>92</v>
      </c>
      <c r="B160" s="22" t="s">
        <v>94</v>
      </c>
      <c r="C160" s="22" t="s">
        <v>27</v>
      </c>
      <c r="D160" s="22" t="s">
        <v>204</v>
      </c>
      <c r="E160" s="22" t="s">
        <v>95</v>
      </c>
      <c r="F160" s="22" t="s">
        <v>98</v>
      </c>
      <c r="G160" s="22" t="s">
        <v>152</v>
      </c>
      <c r="H160" s="22" t="s">
        <v>185</v>
      </c>
      <c r="I160" s="22"/>
      <c r="J160" s="23">
        <v>1259.85</v>
      </c>
      <c r="K160" s="29">
        <f t="shared" si="6"/>
        <v>1379.7</v>
      </c>
    </row>
    <row r="161" spans="1:11" ht="82.5" outlineLevel="2">
      <c r="A161" s="22" t="s">
        <v>92</v>
      </c>
      <c r="B161" s="22" t="s">
        <v>99</v>
      </c>
      <c r="C161" s="22" t="s">
        <v>280</v>
      </c>
      <c r="D161" s="22" t="s">
        <v>184</v>
      </c>
      <c r="E161" s="22" t="s">
        <v>100</v>
      </c>
      <c r="F161" s="22" t="s">
        <v>100</v>
      </c>
      <c r="G161" s="22" t="s">
        <v>152</v>
      </c>
      <c r="H161" s="22" t="s">
        <v>185</v>
      </c>
      <c r="I161" s="22"/>
      <c r="J161" s="23">
        <v>3674.56</v>
      </c>
      <c r="K161" s="29">
        <f t="shared" si="6"/>
        <v>4024.1222621740685</v>
      </c>
    </row>
    <row r="162" spans="1:11" ht="132" outlineLevel="2">
      <c r="A162" s="22" t="s">
        <v>92</v>
      </c>
      <c r="B162" s="22" t="s">
        <v>101</v>
      </c>
      <c r="C162" s="22" t="s">
        <v>287</v>
      </c>
      <c r="D162" s="22" t="s">
        <v>204</v>
      </c>
      <c r="E162" s="22" t="s">
        <v>542</v>
      </c>
      <c r="F162" s="22" t="s">
        <v>0</v>
      </c>
      <c r="G162" s="22" t="s">
        <v>152</v>
      </c>
      <c r="H162" s="22" t="s">
        <v>185</v>
      </c>
      <c r="I162" s="22"/>
      <c r="J162" s="23">
        <v>18372.81</v>
      </c>
      <c r="K162" s="29">
        <f t="shared" si="6"/>
        <v>20120.62226217407</v>
      </c>
    </row>
    <row r="163" spans="1:11" s="1" customFormat="1" ht="16.5" outlineLevel="1">
      <c r="A163" s="24" t="s">
        <v>102</v>
      </c>
      <c r="B163" s="24"/>
      <c r="C163" s="24"/>
      <c r="D163" s="24"/>
      <c r="E163" s="24"/>
      <c r="F163" s="24"/>
      <c r="G163" s="24"/>
      <c r="H163" s="24"/>
      <c r="I163" s="24"/>
      <c r="J163" s="26">
        <f>SUBTOTAL(9,J156:J162)</f>
        <v>74541.10999999999</v>
      </c>
      <c r="K163" s="30">
        <f>SUBTOTAL(9,K156:K162)</f>
        <v>81632.23357304442</v>
      </c>
    </row>
    <row r="164" spans="1:11" ht="82.5" outlineLevel="2">
      <c r="A164" s="22" t="s">
        <v>103</v>
      </c>
      <c r="B164" s="22" t="s">
        <v>104</v>
      </c>
      <c r="C164" s="22" t="s">
        <v>212</v>
      </c>
      <c r="D164" s="22" t="s">
        <v>176</v>
      </c>
      <c r="E164" s="22" t="s">
        <v>105</v>
      </c>
      <c r="F164" s="22" t="s">
        <v>106</v>
      </c>
      <c r="G164" s="22" t="s">
        <v>164</v>
      </c>
      <c r="H164" s="22" t="s">
        <v>282</v>
      </c>
      <c r="I164" s="22"/>
      <c r="J164" s="23">
        <v>6133.93</v>
      </c>
      <c r="K164" s="29">
        <f t="shared" si="6"/>
        <v>6717.4530467912855</v>
      </c>
    </row>
    <row r="165" spans="1:11" ht="49.5" outlineLevel="2">
      <c r="A165" s="22" t="s">
        <v>103</v>
      </c>
      <c r="B165" s="22" t="s">
        <v>107</v>
      </c>
      <c r="C165" s="22" t="s">
        <v>212</v>
      </c>
      <c r="D165" s="22" t="s">
        <v>204</v>
      </c>
      <c r="E165" s="22" t="s">
        <v>108</v>
      </c>
      <c r="F165" s="22" t="s">
        <v>108</v>
      </c>
      <c r="G165" s="22" t="s">
        <v>152</v>
      </c>
      <c r="H165" s="22" t="s">
        <v>185</v>
      </c>
      <c r="I165" s="22"/>
      <c r="J165" s="23">
        <v>15748.12</v>
      </c>
      <c r="K165" s="29">
        <f t="shared" si="6"/>
        <v>17246.244524348138</v>
      </c>
    </row>
    <row r="166" spans="1:11" ht="49.5" outlineLevel="2">
      <c r="A166" s="22" t="s">
        <v>103</v>
      </c>
      <c r="B166" s="22" t="s">
        <v>109</v>
      </c>
      <c r="C166" s="22" t="s">
        <v>212</v>
      </c>
      <c r="D166" s="22" t="s">
        <v>204</v>
      </c>
      <c r="E166" s="22" t="s">
        <v>110</v>
      </c>
      <c r="F166" s="22" t="s">
        <v>110</v>
      </c>
      <c r="G166" s="22" t="s">
        <v>152</v>
      </c>
      <c r="H166" s="22" t="s">
        <v>185</v>
      </c>
      <c r="I166" s="22"/>
      <c r="J166" s="23">
        <v>15748.12</v>
      </c>
      <c r="K166" s="29">
        <f t="shared" si="6"/>
        <v>17246.244524348138</v>
      </c>
    </row>
    <row r="167" spans="1:11" ht="66" outlineLevel="2">
      <c r="A167" s="22" t="s">
        <v>103</v>
      </c>
      <c r="B167" s="22" t="s">
        <v>111</v>
      </c>
      <c r="C167" s="22" t="s">
        <v>112</v>
      </c>
      <c r="D167" s="22" t="s">
        <v>283</v>
      </c>
      <c r="E167" s="22" t="s">
        <v>113</v>
      </c>
      <c r="F167" s="22" t="s">
        <v>113</v>
      </c>
      <c r="G167" s="22" t="s">
        <v>164</v>
      </c>
      <c r="H167" s="22" t="s">
        <v>282</v>
      </c>
      <c r="I167" s="22"/>
      <c r="J167" s="23">
        <v>4564.86</v>
      </c>
      <c r="K167" s="29">
        <f t="shared" si="6"/>
        <v>4999.116832956304</v>
      </c>
    </row>
    <row r="168" spans="1:11" ht="49.5" outlineLevel="2">
      <c r="A168" s="22" t="s">
        <v>103</v>
      </c>
      <c r="B168" s="22" t="s">
        <v>114</v>
      </c>
      <c r="C168" s="22" t="s">
        <v>112</v>
      </c>
      <c r="D168" s="22" t="s">
        <v>204</v>
      </c>
      <c r="E168" s="22" t="s">
        <v>115</v>
      </c>
      <c r="F168" s="22" t="s">
        <v>115</v>
      </c>
      <c r="G168" s="22" t="s">
        <v>164</v>
      </c>
      <c r="H168" s="22" t="s">
        <v>282</v>
      </c>
      <c r="I168" s="22"/>
      <c r="J168" s="23">
        <v>45653.81</v>
      </c>
      <c r="K168" s="29">
        <f t="shared" si="6"/>
        <v>49996.87395880462</v>
      </c>
    </row>
    <row r="169" spans="1:11" ht="49.5" outlineLevel="2">
      <c r="A169" s="22" t="s">
        <v>103</v>
      </c>
      <c r="B169" s="22" t="s">
        <v>116</v>
      </c>
      <c r="C169" s="22" t="s">
        <v>166</v>
      </c>
      <c r="D169" s="22" t="s">
        <v>213</v>
      </c>
      <c r="E169" s="22" t="s">
        <v>117</v>
      </c>
      <c r="F169" s="22" t="s">
        <v>117</v>
      </c>
      <c r="G169" s="22" t="s">
        <v>152</v>
      </c>
      <c r="H169" s="22" t="s">
        <v>348</v>
      </c>
      <c r="I169" s="22"/>
      <c r="J169" s="23">
        <v>2070.36</v>
      </c>
      <c r="K169" s="29">
        <f t="shared" si="6"/>
        <v>2267.3141183474227</v>
      </c>
    </row>
    <row r="170" spans="1:11" ht="49.5" outlineLevel="2">
      <c r="A170" s="22" t="s">
        <v>103</v>
      </c>
      <c r="B170" s="22" t="s">
        <v>118</v>
      </c>
      <c r="C170" s="22" t="s">
        <v>280</v>
      </c>
      <c r="D170" s="22" t="s">
        <v>204</v>
      </c>
      <c r="E170" s="22" t="s">
        <v>119</v>
      </c>
      <c r="F170" s="22" t="s">
        <v>119</v>
      </c>
      <c r="G170" s="22" t="s">
        <v>152</v>
      </c>
      <c r="H170" s="22" t="s">
        <v>185</v>
      </c>
      <c r="I170" s="22"/>
      <c r="J170" s="23">
        <v>5564.34</v>
      </c>
      <c r="K170" s="29">
        <f t="shared" si="6"/>
        <v>6093.677737825933</v>
      </c>
    </row>
    <row r="171" spans="1:11" ht="49.5" outlineLevel="2">
      <c r="A171" s="22" t="s">
        <v>103</v>
      </c>
      <c r="B171" s="22" t="s">
        <v>120</v>
      </c>
      <c r="C171" s="22" t="s">
        <v>475</v>
      </c>
      <c r="D171" s="22" t="s">
        <v>204</v>
      </c>
      <c r="E171" s="22" t="s">
        <v>110</v>
      </c>
      <c r="F171" s="22" t="s">
        <v>121</v>
      </c>
      <c r="G171" s="22" t="s">
        <v>152</v>
      </c>
      <c r="H171" s="22" t="s">
        <v>185</v>
      </c>
      <c r="I171" s="22"/>
      <c r="J171" s="23">
        <v>20997.5</v>
      </c>
      <c r="K171" s="29">
        <f t="shared" si="6"/>
        <v>22995.000000000004</v>
      </c>
    </row>
    <row r="172" spans="1:11" ht="49.5" outlineLevel="2">
      <c r="A172" s="22" t="s">
        <v>103</v>
      </c>
      <c r="B172" s="22" t="s">
        <v>122</v>
      </c>
      <c r="C172" s="22" t="s">
        <v>281</v>
      </c>
      <c r="D172" s="22" t="s">
        <v>204</v>
      </c>
      <c r="E172" s="22" t="s">
        <v>123</v>
      </c>
      <c r="F172" s="22" t="s">
        <v>123</v>
      </c>
      <c r="G172" s="22" t="s">
        <v>152</v>
      </c>
      <c r="H172" s="22" t="s">
        <v>185</v>
      </c>
      <c r="I172" s="22"/>
      <c r="J172" s="23">
        <v>10498.75</v>
      </c>
      <c r="K172" s="29">
        <f t="shared" si="6"/>
        <v>11497.500000000002</v>
      </c>
    </row>
    <row r="173" spans="1:11" ht="49.5" outlineLevel="2">
      <c r="A173" s="22" t="s">
        <v>103</v>
      </c>
      <c r="B173" s="22" t="s">
        <v>124</v>
      </c>
      <c r="C173" s="22" t="s">
        <v>501</v>
      </c>
      <c r="D173" s="22" t="s">
        <v>283</v>
      </c>
      <c r="E173" s="22" t="s">
        <v>125</v>
      </c>
      <c r="F173" s="22" t="s">
        <v>125</v>
      </c>
      <c r="G173" s="22" t="s">
        <v>164</v>
      </c>
      <c r="H173" s="22" t="s">
        <v>282</v>
      </c>
      <c r="I173" s="22"/>
      <c r="J173" s="23">
        <v>3137.03</v>
      </c>
      <c r="K173" s="29">
        <f t="shared" si="6"/>
        <v>3435.4568329563053</v>
      </c>
    </row>
    <row r="174" spans="1:11" s="1" customFormat="1" ht="49.5" outlineLevel="1">
      <c r="A174" s="24" t="s">
        <v>126</v>
      </c>
      <c r="B174" s="24"/>
      <c r="C174" s="24"/>
      <c r="D174" s="24"/>
      <c r="E174" s="24"/>
      <c r="F174" s="24"/>
      <c r="G174" s="24"/>
      <c r="H174" s="24"/>
      <c r="I174" s="24"/>
      <c r="J174" s="26">
        <f>SUBTOTAL(9,J164:J173)</f>
        <v>130116.81999999999</v>
      </c>
      <c r="K174" s="30">
        <f>SUBTOTAL(9,K164:K173)</f>
        <v>142494.88157637816</v>
      </c>
    </row>
    <row r="175" spans="1:11" ht="66" outlineLevel="2">
      <c r="A175" s="22" t="s">
        <v>238</v>
      </c>
      <c r="B175" s="22" t="s">
        <v>239</v>
      </c>
      <c r="C175" s="22" t="s">
        <v>157</v>
      </c>
      <c r="D175" s="22" t="s">
        <v>204</v>
      </c>
      <c r="E175" s="22" t="s">
        <v>240</v>
      </c>
      <c r="F175" s="22" t="s">
        <v>241</v>
      </c>
      <c r="G175" s="22" t="s">
        <v>152</v>
      </c>
      <c r="H175" s="22" t="s">
        <v>185</v>
      </c>
      <c r="I175" s="22"/>
      <c r="J175" s="23">
        <v>2309.72</v>
      </c>
      <c r="K175" s="29">
        <f t="shared" si="6"/>
        <v>2529.444524348137</v>
      </c>
    </row>
    <row r="176" spans="1:11" ht="49.5" outlineLevel="2">
      <c r="A176" s="22" t="s">
        <v>238</v>
      </c>
      <c r="B176" s="22" t="s">
        <v>239</v>
      </c>
      <c r="C176" s="22" t="s">
        <v>249</v>
      </c>
      <c r="D176" s="22" t="s">
        <v>204</v>
      </c>
      <c r="E176" s="22" t="s">
        <v>2</v>
      </c>
      <c r="F176" s="22" t="s">
        <v>2</v>
      </c>
      <c r="G176" s="22" t="s">
        <v>152</v>
      </c>
      <c r="H176" s="22" t="s">
        <v>185</v>
      </c>
      <c r="I176" s="22"/>
      <c r="J176" s="23">
        <v>15748.12</v>
      </c>
      <c r="K176" s="29">
        <f t="shared" si="6"/>
        <v>17246.244524348138</v>
      </c>
    </row>
    <row r="177" spans="1:11" ht="49.5" outlineLevel="2">
      <c r="A177" s="22" t="s">
        <v>238</v>
      </c>
      <c r="B177" s="22" t="s">
        <v>239</v>
      </c>
      <c r="C177" s="22" t="s">
        <v>301</v>
      </c>
      <c r="D177" s="22" t="s">
        <v>204</v>
      </c>
      <c r="E177" s="22" t="s">
        <v>2</v>
      </c>
      <c r="F177" s="22" t="s">
        <v>3</v>
      </c>
      <c r="G177" s="22" t="s">
        <v>152</v>
      </c>
      <c r="H177" s="22" t="s">
        <v>185</v>
      </c>
      <c r="I177" s="22"/>
      <c r="J177" s="23">
        <v>2099.75</v>
      </c>
      <c r="K177" s="29">
        <f t="shared" si="6"/>
        <v>2299.5000000000005</v>
      </c>
    </row>
    <row r="178" spans="1:11" ht="66" outlineLevel="2">
      <c r="A178" s="22" t="s">
        <v>238</v>
      </c>
      <c r="B178" s="22" t="s">
        <v>239</v>
      </c>
      <c r="C178" s="22" t="s">
        <v>161</v>
      </c>
      <c r="D178" s="22" t="s">
        <v>204</v>
      </c>
      <c r="E178" s="22" t="s">
        <v>2</v>
      </c>
      <c r="F178" s="22" t="s">
        <v>4</v>
      </c>
      <c r="G178" s="22" t="s">
        <v>152</v>
      </c>
      <c r="H178" s="22" t="s">
        <v>185</v>
      </c>
      <c r="I178" s="22"/>
      <c r="J178" s="23">
        <v>568.45</v>
      </c>
      <c r="K178" s="29">
        <f t="shared" si="6"/>
        <v>622.5268603405168</v>
      </c>
    </row>
    <row r="179" spans="1:11" ht="49.5" outlineLevel="2">
      <c r="A179" s="22" t="s">
        <v>238</v>
      </c>
      <c r="B179" s="22" t="s">
        <v>242</v>
      </c>
      <c r="C179" s="22" t="s">
        <v>237</v>
      </c>
      <c r="D179" s="22" t="s">
        <v>213</v>
      </c>
      <c r="E179" s="22" t="s">
        <v>243</v>
      </c>
      <c r="F179" s="22" t="s">
        <v>244</v>
      </c>
      <c r="G179" s="22" t="s">
        <v>152</v>
      </c>
      <c r="H179" s="22" t="s">
        <v>348</v>
      </c>
      <c r="I179" s="22"/>
      <c r="J179" s="23">
        <v>398.95</v>
      </c>
      <c r="K179" s="29">
        <f t="shared" si="6"/>
        <v>436.9022621740684</v>
      </c>
    </row>
    <row r="180" spans="1:11" ht="49.5" outlineLevel="2">
      <c r="A180" s="22" t="s">
        <v>238</v>
      </c>
      <c r="B180" s="22" t="s">
        <v>242</v>
      </c>
      <c r="C180" s="22" t="s">
        <v>237</v>
      </c>
      <c r="D180" s="22" t="s">
        <v>213</v>
      </c>
      <c r="E180" s="22" t="s">
        <v>243</v>
      </c>
      <c r="F180" s="22" t="s">
        <v>216</v>
      </c>
      <c r="G180" s="22" t="s">
        <v>152</v>
      </c>
      <c r="H180" s="22" t="s">
        <v>348</v>
      </c>
      <c r="I180" s="22"/>
      <c r="J180" s="23">
        <v>78.74</v>
      </c>
      <c r="K180" s="29">
        <f t="shared" si="6"/>
        <v>86.2305655435171</v>
      </c>
    </row>
    <row r="181" spans="1:11" ht="49.5" outlineLevel="2">
      <c r="A181" s="22" t="s">
        <v>238</v>
      </c>
      <c r="B181" s="22" t="s">
        <v>242</v>
      </c>
      <c r="C181" s="22" t="s">
        <v>237</v>
      </c>
      <c r="D181" s="22" t="s">
        <v>213</v>
      </c>
      <c r="E181" s="22" t="s">
        <v>243</v>
      </c>
      <c r="F181" s="22" t="s">
        <v>245</v>
      </c>
      <c r="G181" s="22" t="s">
        <v>152</v>
      </c>
      <c r="H181" s="22" t="s">
        <v>348</v>
      </c>
      <c r="I181" s="22"/>
      <c r="J181" s="23">
        <v>92.39</v>
      </c>
      <c r="K181" s="29">
        <f t="shared" si="6"/>
        <v>101.17909513037267</v>
      </c>
    </row>
    <row r="182" spans="1:11" ht="49.5" outlineLevel="2">
      <c r="A182" s="22" t="s">
        <v>238</v>
      </c>
      <c r="B182" s="22" t="s">
        <v>242</v>
      </c>
      <c r="C182" s="22" t="s">
        <v>237</v>
      </c>
      <c r="D182" s="22" t="s">
        <v>213</v>
      </c>
      <c r="E182" s="22" t="s">
        <v>243</v>
      </c>
      <c r="F182" s="22" t="s">
        <v>246</v>
      </c>
      <c r="G182" s="22" t="s">
        <v>152</v>
      </c>
      <c r="H182" s="22" t="s">
        <v>348</v>
      </c>
      <c r="I182" s="22"/>
      <c r="J182" s="23">
        <v>2486.1</v>
      </c>
      <c r="K182" s="29">
        <f t="shared" si="6"/>
        <v>2722.6036194785092</v>
      </c>
    </row>
    <row r="183" spans="1:11" s="1" customFormat="1" ht="33" outlineLevel="1">
      <c r="A183" s="24" t="s">
        <v>247</v>
      </c>
      <c r="B183" s="24"/>
      <c r="C183" s="24"/>
      <c r="D183" s="24"/>
      <c r="E183" s="24"/>
      <c r="F183" s="24"/>
      <c r="G183" s="24"/>
      <c r="H183" s="24"/>
      <c r="I183" s="24"/>
      <c r="J183" s="26">
        <f>SUBTOTAL(9,J175:J182)</f>
        <v>23782.22</v>
      </c>
      <c r="K183" s="30">
        <f>SUBTOTAL(9,K175:K182)</f>
        <v>26044.631451363257</v>
      </c>
    </row>
    <row r="184" spans="1:11" ht="82.5" outlineLevel="2">
      <c r="A184" s="22" t="s">
        <v>391</v>
      </c>
      <c r="B184" s="22" t="s">
        <v>392</v>
      </c>
      <c r="C184" s="22" t="s">
        <v>150</v>
      </c>
      <c r="D184" s="22" t="s">
        <v>188</v>
      </c>
      <c r="E184" s="22" t="s">
        <v>393</v>
      </c>
      <c r="F184" s="22" t="s">
        <v>393</v>
      </c>
      <c r="G184" s="22" t="s">
        <v>189</v>
      </c>
      <c r="H184" s="22" t="s">
        <v>278</v>
      </c>
      <c r="I184" s="22"/>
      <c r="J184" s="23">
        <v>4724.44</v>
      </c>
      <c r="K184" s="29">
        <f aca="true" t="shared" si="7" ref="K184:K215">J184/1.049875*1.14975</f>
        <v>5173.877737825932</v>
      </c>
    </row>
    <row r="185" spans="1:11" ht="66" outlineLevel="2">
      <c r="A185" s="22" t="s">
        <v>391</v>
      </c>
      <c r="B185" s="22" t="s">
        <v>394</v>
      </c>
      <c r="C185" s="22" t="s">
        <v>149</v>
      </c>
      <c r="D185" s="22" t="s">
        <v>204</v>
      </c>
      <c r="E185" s="22" t="s">
        <v>395</v>
      </c>
      <c r="F185" s="22" t="s">
        <v>396</v>
      </c>
      <c r="G185" s="22" t="s">
        <v>155</v>
      </c>
      <c r="H185" s="22" t="s">
        <v>173</v>
      </c>
      <c r="I185" s="22"/>
      <c r="J185" s="23">
        <v>20490.05</v>
      </c>
      <c r="K185" s="29">
        <f t="shared" si="7"/>
        <v>22439.276092391952</v>
      </c>
    </row>
    <row r="186" spans="1:11" ht="66" outlineLevel="2">
      <c r="A186" s="22" t="s">
        <v>391</v>
      </c>
      <c r="B186" s="22" t="s">
        <v>397</v>
      </c>
      <c r="C186" s="22" t="s">
        <v>296</v>
      </c>
      <c r="D186" s="22" t="s">
        <v>171</v>
      </c>
      <c r="E186" s="22" t="s">
        <v>398</v>
      </c>
      <c r="F186" s="22" t="s">
        <v>399</v>
      </c>
      <c r="G186" s="22" t="s">
        <v>155</v>
      </c>
      <c r="H186" s="22" t="s">
        <v>156</v>
      </c>
      <c r="I186" s="22"/>
      <c r="J186" s="23">
        <v>535.44</v>
      </c>
      <c r="K186" s="29">
        <f t="shared" si="7"/>
        <v>586.3766067388976</v>
      </c>
    </row>
    <row r="187" spans="1:11" ht="66" outlineLevel="2">
      <c r="A187" s="22" t="s">
        <v>391</v>
      </c>
      <c r="B187" s="22" t="s">
        <v>397</v>
      </c>
      <c r="C187" s="22" t="s">
        <v>296</v>
      </c>
      <c r="D187" s="22" t="s">
        <v>171</v>
      </c>
      <c r="E187" s="22" t="s">
        <v>398</v>
      </c>
      <c r="F187" s="22" t="s">
        <v>400</v>
      </c>
      <c r="G187" s="22" t="s">
        <v>155</v>
      </c>
      <c r="H187" s="22" t="s">
        <v>156</v>
      </c>
      <c r="I187" s="22"/>
      <c r="J187" s="23">
        <v>997.38</v>
      </c>
      <c r="K187" s="29">
        <f t="shared" si="7"/>
        <v>1092.2611310870343</v>
      </c>
    </row>
    <row r="188" spans="1:11" ht="66" outlineLevel="2">
      <c r="A188" s="22" t="s">
        <v>391</v>
      </c>
      <c r="B188" s="22" t="s">
        <v>397</v>
      </c>
      <c r="C188" s="22" t="s">
        <v>296</v>
      </c>
      <c r="D188" s="22" t="s">
        <v>171</v>
      </c>
      <c r="E188" s="22" t="s">
        <v>398</v>
      </c>
      <c r="F188" s="22" t="s">
        <v>401</v>
      </c>
      <c r="G188" s="22" t="s">
        <v>155</v>
      </c>
      <c r="H188" s="22" t="s">
        <v>156</v>
      </c>
      <c r="I188" s="22"/>
      <c r="J188" s="23">
        <v>997.38</v>
      </c>
      <c r="K188" s="29">
        <f t="shared" si="7"/>
        <v>1092.2611310870343</v>
      </c>
    </row>
    <row r="189" spans="1:11" ht="66" outlineLevel="2">
      <c r="A189" s="22" t="s">
        <v>391</v>
      </c>
      <c r="B189" s="22" t="s">
        <v>402</v>
      </c>
      <c r="C189" s="22" t="s">
        <v>273</v>
      </c>
      <c r="D189" s="22" t="s">
        <v>154</v>
      </c>
      <c r="E189" s="22" t="s">
        <v>403</v>
      </c>
      <c r="F189" s="22" t="s">
        <v>404</v>
      </c>
      <c r="G189" s="22" t="s">
        <v>155</v>
      </c>
      <c r="H189" s="22" t="s">
        <v>179</v>
      </c>
      <c r="I189" s="22"/>
      <c r="J189" s="23">
        <v>6561.83</v>
      </c>
      <c r="K189" s="29">
        <f t="shared" si="7"/>
        <v>7186.059333253959</v>
      </c>
    </row>
    <row r="190" spans="1:11" ht="66" outlineLevel="2">
      <c r="A190" s="22" t="s">
        <v>391</v>
      </c>
      <c r="B190" s="22" t="s">
        <v>405</v>
      </c>
      <c r="C190" s="22" t="s">
        <v>406</v>
      </c>
      <c r="D190" s="22" t="s">
        <v>171</v>
      </c>
      <c r="E190" s="22" t="s">
        <v>407</v>
      </c>
      <c r="F190" s="22" t="s">
        <v>408</v>
      </c>
      <c r="G190" s="22" t="s">
        <v>155</v>
      </c>
      <c r="H190" s="22" t="s">
        <v>156</v>
      </c>
      <c r="I190" s="22"/>
      <c r="J190" s="23">
        <v>2115.16</v>
      </c>
      <c r="K190" s="29">
        <f t="shared" si="7"/>
        <v>2316.3759590427435</v>
      </c>
    </row>
    <row r="191" spans="1:11" ht="66" outlineLevel="2">
      <c r="A191" s="22" t="s">
        <v>391</v>
      </c>
      <c r="B191" s="22" t="s">
        <v>409</v>
      </c>
      <c r="C191" s="22" t="s">
        <v>406</v>
      </c>
      <c r="D191" s="22" t="s">
        <v>171</v>
      </c>
      <c r="E191" s="22" t="s">
        <v>410</v>
      </c>
      <c r="F191" s="22" t="s">
        <v>411</v>
      </c>
      <c r="G191" s="22" t="s">
        <v>155</v>
      </c>
      <c r="H191" s="22" t="s">
        <v>156</v>
      </c>
      <c r="I191" s="22"/>
      <c r="J191" s="23">
        <v>2141.57</v>
      </c>
      <c r="K191" s="29">
        <f t="shared" si="7"/>
        <v>2345.2983521847846</v>
      </c>
    </row>
    <row r="192" spans="1:11" ht="66" outlineLevel="2">
      <c r="A192" s="22" t="s">
        <v>391</v>
      </c>
      <c r="B192" s="22" t="s">
        <v>412</v>
      </c>
      <c r="C192" s="22" t="s">
        <v>268</v>
      </c>
      <c r="D192" s="22" t="s">
        <v>413</v>
      </c>
      <c r="E192" s="22" t="s">
        <v>414</v>
      </c>
      <c r="F192" s="22" t="s">
        <v>415</v>
      </c>
      <c r="G192" s="22" t="s">
        <v>159</v>
      </c>
      <c r="H192" s="22" t="s">
        <v>278</v>
      </c>
      <c r="I192" s="22"/>
      <c r="J192" s="23">
        <v>2731.56</v>
      </c>
      <c r="K192" s="29">
        <f t="shared" si="7"/>
        <v>2991.4143207524708</v>
      </c>
    </row>
    <row r="193" spans="1:11" s="1" customFormat="1" ht="16.5" outlineLevel="1">
      <c r="A193" s="24" t="s">
        <v>416</v>
      </c>
      <c r="B193" s="24"/>
      <c r="C193" s="24"/>
      <c r="D193" s="24"/>
      <c r="E193" s="24"/>
      <c r="F193" s="24"/>
      <c r="G193" s="24"/>
      <c r="H193" s="24"/>
      <c r="I193" s="24"/>
      <c r="J193" s="26">
        <f>SUBTOTAL(9,J184:J192)</f>
        <v>41294.80999999999</v>
      </c>
      <c r="K193" s="30">
        <f>SUBTOTAL(9,K184:K192)</f>
        <v>45223.200664364806</v>
      </c>
    </row>
    <row r="194" spans="1:11" ht="99" outlineLevel="2">
      <c r="A194" s="22" t="s">
        <v>47</v>
      </c>
      <c r="B194" s="22" t="s">
        <v>48</v>
      </c>
      <c r="C194" s="22" t="s">
        <v>182</v>
      </c>
      <c r="D194" s="22" t="s">
        <v>209</v>
      </c>
      <c r="E194" s="22" t="s">
        <v>49</v>
      </c>
      <c r="F194" s="22" t="s">
        <v>5</v>
      </c>
      <c r="G194" s="22" t="s">
        <v>189</v>
      </c>
      <c r="H194" s="22" t="s">
        <v>210</v>
      </c>
      <c r="I194" s="22"/>
      <c r="J194" s="23">
        <v>4644.71</v>
      </c>
      <c r="K194" s="29">
        <f t="shared" si="7"/>
        <v>5086.562993213479</v>
      </c>
    </row>
    <row r="195" spans="1:11" ht="99" outlineLevel="2">
      <c r="A195" s="22" t="s">
        <v>47</v>
      </c>
      <c r="B195" s="22" t="s">
        <v>48</v>
      </c>
      <c r="C195" s="22" t="s">
        <v>182</v>
      </c>
      <c r="D195" s="22" t="s">
        <v>209</v>
      </c>
      <c r="E195" s="22" t="s">
        <v>49</v>
      </c>
      <c r="F195" s="22" t="s">
        <v>6</v>
      </c>
      <c r="G195" s="22" t="s">
        <v>189</v>
      </c>
      <c r="H195" s="22" t="s">
        <v>210</v>
      </c>
      <c r="I195" s="22"/>
      <c r="J195" s="23">
        <v>21130.56</v>
      </c>
      <c r="K195" s="29">
        <f t="shared" si="7"/>
        <v>23140.7180473866</v>
      </c>
    </row>
    <row r="196" spans="1:11" s="1" customFormat="1" ht="33" outlineLevel="1">
      <c r="A196" s="24" t="s">
        <v>50</v>
      </c>
      <c r="B196" s="24"/>
      <c r="C196" s="24"/>
      <c r="D196" s="24"/>
      <c r="E196" s="24"/>
      <c r="F196" s="24"/>
      <c r="G196" s="24"/>
      <c r="H196" s="24"/>
      <c r="I196" s="24"/>
      <c r="J196" s="26">
        <f>SUBTOTAL(9,J194:J195)</f>
        <v>25775.27</v>
      </c>
      <c r="K196" s="30">
        <f>SUBTOTAL(9,K194:K195)</f>
        <v>28227.28104060008</v>
      </c>
    </row>
    <row r="197" spans="1:11" ht="132" outlineLevel="2">
      <c r="A197" s="22" t="s">
        <v>51</v>
      </c>
      <c r="B197" s="22" t="s">
        <v>52</v>
      </c>
      <c r="C197" s="22" t="s">
        <v>362</v>
      </c>
      <c r="D197" s="22" t="s">
        <v>209</v>
      </c>
      <c r="E197" s="22" t="s">
        <v>53</v>
      </c>
      <c r="F197" s="22" t="s">
        <v>53</v>
      </c>
      <c r="G197" s="22" t="s">
        <v>189</v>
      </c>
      <c r="H197" s="22" t="s">
        <v>348</v>
      </c>
      <c r="I197" s="22"/>
      <c r="J197" s="23">
        <v>7117.95</v>
      </c>
      <c r="K197" s="29">
        <f t="shared" si="7"/>
        <v>7795.083236099536</v>
      </c>
    </row>
    <row r="198" spans="1:11" ht="132" outlineLevel="2">
      <c r="A198" s="22" t="s">
        <v>51</v>
      </c>
      <c r="B198" s="22" t="s">
        <v>52</v>
      </c>
      <c r="C198" s="22" t="s">
        <v>362</v>
      </c>
      <c r="D198" s="22" t="s">
        <v>209</v>
      </c>
      <c r="E198" s="22" t="s">
        <v>53</v>
      </c>
      <c r="F198" s="22" t="s">
        <v>53</v>
      </c>
      <c r="G198" s="22" t="s">
        <v>189</v>
      </c>
      <c r="H198" s="22" t="s">
        <v>487</v>
      </c>
      <c r="I198" s="22"/>
      <c r="J198" s="23">
        <v>15641.79</v>
      </c>
      <c r="K198" s="29">
        <f t="shared" si="7"/>
        <v>17129.799311822837</v>
      </c>
    </row>
    <row r="199" spans="1:11" ht="132" outlineLevel="2">
      <c r="A199" s="22" t="s">
        <v>51</v>
      </c>
      <c r="B199" s="22" t="s">
        <v>52</v>
      </c>
      <c r="C199" s="22" t="s">
        <v>362</v>
      </c>
      <c r="D199" s="22" t="s">
        <v>209</v>
      </c>
      <c r="E199" s="22" t="s">
        <v>53</v>
      </c>
      <c r="F199" s="22" t="s">
        <v>53</v>
      </c>
      <c r="G199" s="22" t="s">
        <v>189</v>
      </c>
      <c r="H199" s="22" t="s">
        <v>54</v>
      </c>
      <c r="I199" s="22"/>
      <c r="J199" s="23">
        <v>1404.77</v>
      </c>
      <c r="K199" s="29">
        <f t="shared" si="7"/>
        <v>1538.406293606382</v>
      </c>
    </row>
    <row r="200" spans="1:11" ht="132" outlineLevel="2">
      <c r="A200" s="22" t="s">
        <v>51</v>
      </c>
      <c r="B200" s="22" t="s">
        <v>52</v>
      </c>
      <c r="C200" s="22" t="s">
        <v>362</v>
      </c>
      <c r="D200" s="22" t="s">
        <v>209</v>
      </c>
      <c r="E200" s="22" t="s">
        <v>53</v>
      </c>
      <c r="F200" s="22" t="s">
        <v>53</v>
      </c>
      <c r="G200" s="22" t="s">
        <v>189</v>
      </c>
      <c r="H200" s="22" t="s">
        <v>488</v>
      </c>
      <c r="I200" s="22"/>
      <c r="J200" s="23">
        <v>12369.53</v>
      </c>
      <c r="K200" s="29">
        <f t="shared" si="7"/>
        <v>13546.247998571262</v>
      </c>
    </row>
    <row r="201" spans="1:11" ht="132" outlineLevel="2">
      <c r="A201" s="22" t="s">
        <v>51</v>
      </c>
      <c r="B201" s="22" t="s">
        <v>52</v>
      </c>
      <c r="C201" s="22" t="s">
        <v>362</v>
      </c>
      <c r="D201" s="22" t="s">
        <v>209</v>
      </c>
      <c r="E201" s="22" t="s">
        <v>53</v>
      </c>
      <c r="F201" s="22" t="s">
        <v>53</v>
      </c>
      <c r="G201" s="22" t="s">
        <v>189</v>
      </c>
      <c r="H201" s="22" t="s">
        <v>210</v>
      </c>
      <c r="I201" s="22"/>
      <c r="J201" s="23">
        <v>16150.77</v>
      </c>
      <c r="K201" s="29">
        <f t="shared" si="7"/>
        <v>17687.198768901064</v>
      </c>
    </row>
    <row r="202" spans="1:11" ht="115.5" outlineLevel="2">
      <c r="A202" s="22" t="s">
        <v>51</v>
      </c>
      <c r="B202" s="22" t="s">
        <v>55</v>
      </c>
      <c r="C202" s="22" t="s">
        <v>56</v>
      </c>
      <c r="D202" s="22" t="s">
        <v>279</v>
      </c>
      <c r="E202" s="22" t="s">
        <v>57</v>
      </c>
      <c r="F202" s="22" t="s">
        <v>57</v>
      </c>
      <c r="G202" s="22" t="s">
        <v>189</v>
      </c>
      <c r="H202" s="22" t="s">
        <v>192</v>
      </c>
      <c r="I202" s="22"/>
      <c r="J202" s="23">
        <v>14388.54</v>
      </c>
      <c r="K202" s="29">
        <f t="shared" si="7"/>
        <v>15757.327172282417</v>
      </c>
    </row>
    <row r="203" spans="1:11" s="1" customFormat="1" ht="16.5" outlineLevel="1">
      <c r="A203" s="24" t="s">
        <v>58</v>
      </c>
      <c r="B203" s="24"/>
      <c r="C203" s="24"/>
      <c r="D203" s="24"/>
      <c r="E203" s="24"/>
      <c r="F203" s="24"/>
      <c r="G203" s="24"/>
      <c r="H203" s="24"/>
      <c r="I203" s="24"/>
      <c r="J203" s="26">
        <f>SUBTOTAL(9,J197:J202)</f>
        <v>67073.35</v>
      </c>
      <c r="K203" s="30">
        <f>SUBTOTAL(9,K197:K202)</f>
        <v>73454.0627812835</v>
      </c>
    </row>
    <row r="204" spans="1:11" ht="99" outlineLevel="2">
      <c r="A204" s="22" t="s">
        <v>59</v>
      </c>
      <c r="B204" s="22" t="s">
        <v>60</v>
      </c>
      <c r="C204" s="22" t="s">
        <v>220</v>
      </c>
      <c r="D204" s="22" t="s">
        <v>204</v>
      </c>
      <c r="E204" s="22" t="s">
        <v>61</v>
      </c>
      <c r="F204" s="22" t="s">
        <v>62</v>
      </c>
      <c r="G204" s="22" t="s">
        <v>155</v>
      </c>
      <c r="H204" s="22" t="s">
        <v>156</v>
      </c>
      <c r="I204" s="22"/>
      <c r="J204" s="23">
        <v>30000</v>
      </c>
      <c r="K204" s="29">
        <f t="shared" si="7"/>
        <v>32853.911179902374</v>
      </c>
    </row>
    <row r="205" spans="1:11" s="1" customFormat="1" ht="16.5" outlineLevel="1">
      <c r="A205" s="24" t="s">
        <v>63</v>
      </c>
      <c r="B205" s="24"/>
      <c r="C205" s="24"/>
      <c r="D205" s="24"/>
      <c r="E205" s="24"/>
      <c r="F205" s="24"/>
      <c r="G205" s="24"/>
      <c r="H205" s="24"/>
      <c r="I205" s="24"/>
      <c r="J205" s="26">
        <f>SUBTOTAL(9,J204:J204)</f>
        <v>30000</v>
      </c>
      <c r="K205" s="30">
        <f>SUBTOTAL(9,K204:K204)</f>
        <v>32853.911179902374</v>
      </c>
    </row>
    <row r="206" spans="1:11" ht="49.5" outlineLevel="2">
      <c r="A206" s="22" t="s">
        <v>64</v>
      </c>
      <c r="B206" s="22" t="s">
        <v>65</v>
      </c>
      <c r="C206" s="22" t="s">
        <v>66</v>
      </c>
      <c r="D206" s="22" t="s">
        <v>213</v>
      </c>
      <c r="E206" s="22" t="s">
        <v>7</v>
      </c>
      <c r="F206" s="22" t="s">
        <v>7</v>
      </c>
      <c r="G206" s="22" t="s">
        <v>152</v>
      </c>
      <c r="H206" s="22" t="s">
        <v>185</v>
      </c>
      <c r="I206" s="22"/>
      <c r="J206" s="23">
        <v>2099.75</v>
      </c>
      <c r="K206" s="29">
        <f t="shared" si="7"/>
        <v>2299.5000000000005</v>
      </c>
    </row>
    <row r="207" spans="1:11" ht="49.5" outlineLevel="2">
      <c r="A207" s="22" t="s">
        <v>64</v>
      </c>
      <c r="B207" s="22" t="s">
        <v>65</v>
      </c>
      <c r="C207" s="22" t="s">
        <v>230</v>
      </c>
      <c r="D207" s="22" t="s">
        <v>213</v>
      </c>
      <c r="E207" s="22" t="s">
        <v>7</v>
      </c>
      <c r="F207" s="22" t="s">
        <v>8</v>
      </c>
      <c r="G207" s="22" t="s">
        <v>152</v>
      </c>
      <c r="H207" s="22" t="s">
        <v>185</v>
      </c>
      <c r="I207" s="22"/>
      <c r="J207" s="23">
        <v>340.58</v>
      </c>
      <c r="K207" s="29">
        <f t="shared" si="7"/>
        <v>372.97950232170496</v>
      </c>
    </row>
    <row r="208" spans="1:11" ht="132" outlineLevel="2">
      <c r="A208" s="22" t="s">
        <v>64</v>
      </c>
      <c r="B208" s="22" t="s">
        <v>67</v>
      </c>
      <c r="C208" s="22" t="s">
        <v>362</v>
      </c>
      <c r="D208" s="22" t="s">
        <v>171</v>
      </c>
      <c r="E208" s="22" t="s">
        <v>68</v>
      </c>
      <c r="F208" s="22" t="s">
        <v>69</v>
      </c>
      <c r="G208" s="22" t="s">
        <v>155</v>
      </c>
      <c r="H208" s="22" t="s">
        <v>173</v>
      </c>
      <c r="I208" s="22"/>
      <c r="J208" s="23">
        <v>2868.26</v>
      </c>
      <c r="K208" s="29">
        <f t="shared" si="7"/>
        <v>3141.1186426955596</v>
      </c>
    </row>
    <row r="209" spans="1:11" ht="82.5" outlineLevel="2">
      <c r="A209" s="22" t="s">
        <v>64</v>
      </c>
      <c r="B209" s="22" t="s">
        <v>70</v>
      </c>
      <c r="C209" s="22" t="s">
        <v>301</v>
      </c>
      <c r="D209" s="22" t="s">
        <v>154</v>
      </c>
      <c r="E209" s="22" t="s">
        <v>302</v>
      </c>
      <c r="F209" s="22" t="s">
        <v>302</v>
      </c>
      <c r="G209" s="22" t="s">
        <v>155</v>
      </c>
      <c r="H209" s="22" t="s">
        <v>303</v>
      </c>
      <c r="I209" s="22"/>
      <c r="J209" s="23">
        <v>17963.36</v>
      </c>
      <c r="K209" s="29">
        <f t="shared" si="7"/>
        <v>19672.221131087037</v>
      </c>
    </row>
    <row r="210" spans="1:11" ht="99" outlineLevel="2">
      <c r="A210" s="22" t="s">
        <v>64</v>
      </c>
      <c r="B210" s="22" t="s">
        <v>71</v>
      </c>
      <c r="C210" s="22" t="s">
        <v>181</v>
      </c>
      <c r="D210" s="22" t="s">
        <v>204</v>
      </c>
      <c r="E210" s="22" t="s">
        <v>72</v>
      </c>
      <c r="F210" s="22" t="s">
        <v>73</v>
      </c>
      <c r="G210" s="22" t="s">
        <v>155</v>
      </c>
      <c r="H210" s="22" t="s">
        <v>303</v>
      </c>
      <c r="I210" s="22"/>
      <c r="J210" s="23">
        <v>36218.59</v>
      </c>
      <c r="K210" s="29">
        <f t="shared" si="7"/>
        <v>39664.07796404334</v>
      </c>
    </row>
    <row r="211" spans="1:11" s="1" customFormat="1" ht="49.5" outlineLevel="1">
      <c r="A211" s="24" t="s">
        <v>74</v>
      </c>
      <c r="B211" s="24"/>
      <c r="C211" s="24"/>
      <c r="D211" s="24"/>
      <c r="E211" s="24"/>
      <c r="F211" s="24"/>
      <c r="G211" s="24"/>
      <c r="H211" s="24"/>
      <c r="I211" s="24"/>
      <c r="J211" s="26">
        <f>SUBTOTAL(9,J206:J210)</f>
        <v>59490.53999999999</v>
      </c>
      <c r="K211" s="30">
        <f>SUBTOTAL(9,K206:K210)</f>
        <v>65149.89724014764</v>
      </c>
    </row>
    <row r="212" spans="1:11" ht="99" outlineLevel="2">
      <c r="A212" s="22" t="s">
        <v>75</v>
      </c>
      <c r="B212" s="22" t="s">
        <v>76</v>
      </c>
      <c r="C212" s="22" t="s">
        <v>195</v>
      </c>
      <c r="D212" s="22" t="s">
        <v>176</v>
      </c>
      <c r="E212" s="22" t="s">
        <v>9</v>
      </c>
      <c r="F212" s="22" t="s">
        <v>9</v>
      </c>
      <c r="G212" s="22" t="s">
        <v>164</v>
      </c>
      <c r="H212" s="22" t="s">
        <v>165</v>
      </c>
      <c r="I212" s="22"/>
      <c r="J212" s="23">
        <v>11746.32</v>
      </c>
      <c r="K212" s="29">
        <f t="shared" si="7"/>
        <v>12863.751799023694</v>
      </c>
    </row>
    <row r="213" spans="1:11" ht="99" outlineLevel="2">
      <c r="A213" s="22" t="s">
        <v>75</v>
      </c>
      <c r="B213" s="22" t="s">
        <v>77</v>
      </c>
      <c r="C213" s="22" t="s">
        <v>78</v>
      </c>
      <c r="D213" s="22" t="s">
        <v>188</v>
      </c>
      <c r="E213" s="22" t="s">
        <v>79</v>
      </c>
      <c r="F213" s="22" t="s">
        <v>79</v>
      </c>
      <c r="G213" s="22" t="s">
        <v>189</v>
      </c>
      <c r="H213" s="22" t="s">
        <v>153</v>
      </c>
      <c r="I213" s="22"/>
      <c r="J213" s="23">
        <v>4419.56</v>
      </c>
      <c r="K213" s="29">
        <f t="shared" si="7"/>
        <v>4839.994389808311</v>
      </c>
    </row>
    <row r="214" spans="1:11" ht="132" outlineLevel="2">
      <c r="A214" s="22" t="s">
        <v>75</v>
      </c>
      <c r="B214" s="22" t="s">
        <v>80</v>
      </c>
      <c r="C214" s="22" t="s">
        <v>227</v>
      </c>
      <c r="D214" s="22" t="s">
        <v>209</v>
      </c>
      <c r="E214" s="22" t="s">
        <v>81</v>
      </c>
      <c r="F214" s="22" t="s">
        <v>81</v>
      </c>
      <c r="G214" s="22" t="s">
        <v>189</v>
      </c>
      <c r="H214" s="22" t="s">
        <v>153</v>
      </c>
      <c r="I214" s="22"/>
      <c r="J214" s="23">
        <v>22828.34</v>
      </c>
      <c r="K214" s="29">
        <f t="shared" si="7"/>
        <v>25000.008491487086</v>
      </c>
    </row>
    <row r="215" spans="1:11" ht="99" outlineLevel="2">
      <c r="A215" s="22" t="s">
        <v>75</v>
      </c>
      <c r="B215" s="22" t="s">
        <v>82</v>
      </c>
      <c r="C215" s="22" t="s">
        <v>83</v>
      </c>
      <c r="D215" s="22" t="s">
        <v>209</v>
      </c>
      <c r="E215" s="22" t="s">
        <v>84</v>
      </c>
      <c r="F215" s="22" t="s">
        <v>84</v>
      </c>
      <c r="G215" s="22" t="s">
        <v>189</v>
      </c>
      <c r="H215" s="22" t="s">
        <v>390</v>
      </c>
      <c r="I215" s="22"/>
      <c r="J215" s="23">
        <v>12942.86</v>
      </c>
      <c r="K215" s="29">
        <f t="shared" si="7"/>
        <v>14174.119095130376</v>
      </c>
    </row>
    <row r="216" spans="1:11" s="1" customFormat="1" ht="16.5" outlineLevel="1">
      <c r="A216" s="24" t="s">
        <v>85</v>
      </c>
      <c r="B216" s="24"/>
      <c r="C216" s="24"/>
      <c r="D216" s="24"/>
      <c r="E216" s="24"/>
      <c r="F216" s="24"/>
      <c r="G216" s="24"/>
      <c r="H216" s="24"/>
      <c r="I216" s="24"/>
      <c r="J216" s="26">
        <f>SUBTOTAL(9,J212:J215)</f>
        <v>51937.08</v>
      </c>
      <c r="K216" s="30">
        <f>SUBTOTAL(9,K212:K215)</f>
        <v>56877.873775449465</v>
      </c>
    </row>
    <row r="217" spans="1:11" ht="49.5" outlineLevel="2">
      <c r="A217" s="22" t="s">
        <v>502</v>
      </c>
      <c r="B217" s="22" t="s">
        <v>503</v>
      </c>
      <c r="C217" s="22" t="s">
        <v>249</v>
      </c>
      <c r="D217" s="22" t="s">
        <v>167</v>
      </c>
      <c r="E217" s="22" t="s">
        <v>10</v>
      </c>
      <c r="F217" s="22" t="s">
        <v>11</v>
      </c>
      <c r="G217" s="22" t="s">
        <v>159</v>
      </c>
      <c r="H217" s="22" t="s">
        <v>153</v>
      </c>
      <c r="I217" s="22"/>
      <c r="J217" s="23">
        <v>4906.77</v>
      </c>
      <c r="K217" s="29">
        <f>J217/1.049875*1.14975</f>
        <v>5373.552858673653</v>
      </c>
    </row>
    <row r="218" spans="1:11" ht="49.5" outlineLevel="2">
      <c r="A218" s="22" t="s">
        <v>502</v>
      </c>
      <c r="B218" s="22" t="s">
        <v>504</v>
      </c>
      <c r="C218" s="22" t="s">
        <v>237</v>
      </c>
      <c r="D218" s="22" t="s">
        <v>204</v>
      </c>
      <c r="E218" s="22" t="s">
        <v>505</v>
      </c>
      <c r="F218" s="22" t="s">
        <v>505</v>
      </c>
      <c r="G218" s="22" t="s">
        <v>159</v>
      </c>
      <c r="H218" s="22" t="s">
        <v>153</v>
      </c>
      <c r="I218" s="22"/>
      <c r="J218" s="23">
        <v>25190.78</v>
      </c>
      <c r="K218" s="29">
        <f>J218/1.049875*1.14975</f>
        <v>27587.188289082034</v>
      </c>
    </row>
    <row r="219" spans="1:11" ht="66" outlineLevel="2">
      <c r="A219" s="22" t="s">
        <v>502</v>
      </c>
      <c r="B219" s="22" t="s">
        <v>506</v>
      </c>
      <c r="C219" s="22" t="s">
        <v>287</v>
      </c>
      <c r="D219" s="22" t="s">
        <v>160</v>
      </c>
      <c r="E219" s="22" t="s">
        <v>12</v>
      </c>
      <c r="F219" s="22" t="s">
        <v>13</v>
      </c>
      <c r="G219" s="22" t="s">
        <v>159</v>
      </c>
      <c r="H219" s="22" t="s">
        <v>153</v>
      </c>
      <c r="I219" s="22"/>
      <c r="J219" s="23">
        <v>494.5</v>
      </c>
      <c r="K219" s="29">
        <f>J219/1.049875*1.14975</f>
        <v>541.5419692820575</v>
      </c>
    </row>
    <row r="220" spans="1:11" ht="66" outlineLevel="2">
      <c r="A220" s="22" t="s">
        <v>502</v>
      </c>
      <c r="B220" s="22" t="s">
        <v>506</v>
      </c>
      <c r="C220" s="22" t="s">
        <v>287</v>
      </c>
      <c r="D220" s="22" t="s">
        <v>160</v>
      </c>
      <c r="E220" s="22" t="s">
        <v>12</v>
      </c>
      <c r="F220" s="22" t="s">
        <v>14</v>
      </c>
      <c r="G220" s="22" t="s">
        <v>159</v>
      </c>
      <c r="H220" s="22" t="s">
        <v>153</v>
      </c>
      <c r="I220" s="22"/>
      <c r="J220" s="23">
        <v>2000.28</v>
      </c>
      <c r="K220" s="29">
        <f>J220/1.049875*1.14975</f>
        <v>2190.5673818311707</v>
      </c>
    </row>
    <row r="221" spans="1:11" s="1" customFormat="1" ht="16.5" outlineLevel="1">
      <c r="A221" s="24" t="s">
        <v>507</v>
      </c>
      <c r="B221" s="24"/>
      <c r="C221" s="24"/>
      <c r="D221" s="24"/>
      <c r="E221" s="24"/>
      <c r="F221" s="24"/>
      <c r="G221" s="24"/>
      <c r="H221" s="24"/>
      <c r="I221" s="24"/>
      <c r="J221" s="26">
        <f>SUBTOTAL(9,J217:J220)</f>
        <v>32592.329999999998</v>
      </c>
      <c r="K221" s="30">
        <f>SUBTOTAL(9,K217:K220)</f>
        <v>35692.85049886892</v>
      </c>
    </row>
    <row r="222" spans="1:11" ht="49.5" outlineLevel="2">
      <c r="A222" s="22" t="s">
        <v>127</v>
      </c>
      <c r="B222" s="22" t="s">
        <v>128</v>
      </c>
      <c r="C222" s="22" t="s">
        <v>229</v>
      </c>
      <c r="D222" s="22" t="s">
        <v>176</v>
      </c>
      <c r="E222" s="22" t="s">
        <v>129</v>
      </c>
      <c r="F222" s="22" t="s">
        <v>129</v>
      </c>
      <c r="G222" s="22" t="s">
        <v>164</v>
      </c>
      <c r="H222" s="22" t="s">
        <v>165</v>
      </c>
      <c r="I222" s="22"/>
      <c r="J222" s="23">
        <v>7086.66</v>
      </c>
      <c r="K222" s="29">
        <f aca="true" t="shared" si="8" ref="K222:K234">J222/1.049875*1.14975</f>
        <v>7760.816606738898</v>
      </c>
    </row>
    <row r="223" spans="1:11" ht="82.5" outlineLevel="2">
      <c r="A223" s="22" t="s">
        <v>127</v>
      </c>
      <c r="B223" s="22" t="s">
        <v>130</v>
      </c>
      <c r="C223" s="22" t="s">
        <v>228</v>
      </c>
      <c r="D223" s="22" t="s">
        <v>204</v>
      </c>
      <c r="E223" s="22" t="s">
        <v>131</v>
      </c>
      <c r="F223" s="22" t="s">
        <v>132</v>
      </c>
      <c r="G223" s="22" t="s">
        <v>164</v>
      </c>
      <c r="H223" s="22" t="s">
        <v>165</v>
      </c>
      <c r="I223" s="22"/>
      <c r="J223" s="23">
        <v>2088.2</v>
      </c>
      <c r="K223" s="29">
        <f t="shared" si="8"/>
        <v>2286.8512441957378</v>
      </c>
    </row>
    <row r="224" spans="1:11" ht="82.5" outlineLevel="2">
      <c r="A224" s="22" t="s">
        <v>127</v>
      </c>
      <c r="B224" s="22" t="s">
        <v>130</v>
      </c>
      <c r="C224" s="22" t="s">
        <v>228</v>
      </c>
      <c r="D224" s="22" t="s">
        <v>204</v>
      </c>
      <c r="E224" s="22" t="s">
        <v>131</v>
      </c>
      <c r="F224" s="22" t="s">
        <v>133</v>
      </c>
      <c r="G224" s="22" t="s">
        <v>164</v>
      </c>
      <c r="H224" s="22" t="s">
        <v>165</v>
      </c>
      <c r="I224" s="22"/>
      <c r="J224" s="23">
        <v>1962.22</v>
      </c>
      <c r="K224" s="29">
        <f t="shared" si="8"/>
        <v>2148.8867198476014</v>
      </c>
    </row>
    <row r="225" spans="1:11" ht="82.5" outlineLevel="2">
      <c r="A225" s="22" t="s">
        <v>127</v>
      </c>
      <c r="B225" s="22" t="s">
        <v>130</v>
      </c>
      <c r="C225" s="22" t="s">
        <v>228</v>
      </c>
      <c r="D225" s="22" t="s">
        <v>204</v>
      </c>
      <c r="E225" s="22" t="s">
        <v>131</v>
      </c>
      <c r="F225" s="22" t="s">
        <v>134</v>
      </c>
      <c r="G225" s="22" t="s">
        <v>164</v>
      </c>
      <c r="H225" s="22" t="s">
        <v>165</v>
      </c>
      <c r="I225" s="22"/>
      <c r="J225" s="23">
        <v>2088.2</v>
      </c>
      <c r="K225" s="29">
        <f t="shared" si="8"/>
        <v>2286.8512441957378</v>
      </c>
    </row>
    <row r="226" spans="1:11" ht="82.5" outlineLevel="2">
      <c r="A226" s="22" t="s">
        <v>127</v>
      </c>
      <c r="B226" s="22" t="s">
        <v>130</v>
      </c>
      <c r="C226" s="22" t="s">
        <v>228</v>
      </c>
      <c r="D226" s="22" t="s">
        <v>204</v>
      </c>
      <c r="E226" s="22" t="s">
        <v>131</v>
      </c>
      <c r="F226" s="22" t="s">
        <v>135</v>
      </c>
      <c r="G226" s="22" t="s">
        <v>164</v>
      </c>
      <c r="H226" s="22" t="s">
        <v>165</v>
      </c>
      <c r="I226" s="22"/>
      <c r="J226" s="23">
        <v>1458.28</v>
      </c>
      <c r="K226" s="29">
        <f t="shared" si="8"/>
        <v>1597.006719847601</v>
      </c>
    </row>
    <row r="227" spans="1:11" ht="82.5" outlineLevel="2">
      <c r="A227" s="22" t="s">
        <v>127</v>
      </c>
      <c r="B227" s="22" t="s">
        <v>130</v>
      </c>
      <c r="C227" s="22" t="s">
        <v>228</v>
      </c>
      <c r="D227" s="22" t="s">
        <v>204</v>
      </c>
      <c r="E227" s="22" t="s">
        <v>131</v>
      </c>
      <c r="F227" s="22" t="s">
        <v>136</v>
      </c>
      <c r="G227" s="22" t="s">
        <v>164</v>
      </c>
      <c r="H227" s="22" t="s">
        <v>165</v>
      </c>
      <c r="I227" s="22"/>
      <c r="J227" s="23">
        <v>1836.23</v>
      </c>
      <c r="K227" s="29">
        <f t="shared" si="8"/>
        <v>2010.911244195738</v>
      </c>
    </row>
    <row r="228" spans="1:11" ht="82.5" outlineLevel="2">
      <c r="A228" s="22" t="s">
        <v>127</v>
      </c>
      <c r="B228" s="22" t="s">
        <v>130</v>
      </c>
      <c r="C228" s="22" t="s">
        <v>228</v>
      </c>
      <c r="D228" s="22" t="s">
        <v>204</v>
      </c>
      <c r="E228" s="22" t="s">
        <v>131</v>
      </c>
      <c r="F228" s="22" t="s">
        <v>137</v>
      </c>
      <c r="G228" s="22" t="s">
        <v>164</v>
      </c>
      <c r="H228" s="22" t="s">
        <v>165</v>
      </c>
      <c r="I228" s="22"/>
      <c r="J228" s="23">
        <v>1838.86</v>
      </c>
      <c r="K228" s="29">
        <f t="shared" si="8"/>
        <v>2013.7914370758424</v>
      </c>
    </row>
    <row r="229" spans="1:11" ht="82.5" outlineLevel="2">
      <c r="A229" s="22" t="s">
        <v>127</v>
      </c>
      <c r="B229" s="22" t="s">
        <v>130</v>
      </c>
      <c r="C229" s="22" t="s">
        <v>228</v>
      </c>
      <c r="D229" s="22" t="s">
        <v>204</v>
      </c>
      <c r="E229" s="22" t="s">
        <v>131</v>
      </c>
      <c r="F229" s="22" t="s">
        <v>138</v>
      </c>
      <c r="G229" s="22" t="s">
        <v>164</v>
      </c>
      <c r="H229" s="22" t="s">
        <v>165</v>
      </c>
      <c r="I229" s="22"/>
      <c r="J229" s="23">
        <v>1584.26</v>
      </c>
      <c r="K229" s="29">
        <f t="shared" si="8"/>
        <v>1734.9712441957379</v>
      </c>
    </row>
    <row r="230" spans="1:11" ht="82.5" outlineLevel="2">
      <c r="A230" s="22" t="s">
        <v>127</v>
      </c>
      <c r="B230" s="22" t="s">
        <v>130</v>
      </c>
      <c r="C230" s="22" t="s">
        <v>228</v>
      </c>
      <c r="D230" s="22" t="s">
        <v>204</v>
      </c>
      <c r="E230" s="22" t="s">
        <v>131</v>
      </c>
      <c r="F230" s="22" t="s">
        <v>139</v>
      </c>
      <c r="G230" s="22" t="s">
        <v>164</v>
      </c>
      <c r="H230" s="22" t="s">
        <v>165</v>
      </c>
      <c r="I230" s="22"/>
      <c r="J230" s="23">
        <v>2708.68</v>
      </c>
      <c r="K230" s="29">
        <f t="shared" si="8"/>
        <v>2966.3577378259315</v>
      </c>
    </row>
    <row r="231" spans="1:11" ht="82.5" outlineLevel="2">
      <c r="A231" s="22" t="s">
        <v>127</v>
      </c>
      <c r="B231" s="22" t="s">
        <v>130</v>
      </c>
      <c r="C231" s="22" t="s">
        <v>228</v>
      </c>
      <c r="D231" s="22" t="s">
        <v>204</v>
      </c>
      <c r="E231" s="22" t="s">
        <v>131</v>
      </c>
      <c r="F231" s="22" t="s">
        <v>140</v>
      </c>
      <c r="G231" s="22" t="s">
        <v>164</v>
      </c>
      <c r="H231" s="22" t="s">
        <v>165</v>
      </c>
      <c r="I231" s="22"/>
      <c r="J231" s="23">
        <v>1458.28</v>
      </c>
      <c r="K231" s="29">
        <f t="shared" si="8"/>
        <v>1597.006719847601</v>
      </c>
    </row>
    <row r="232" spans="1:11" ht="82.5" outlineLevel="2">
      <c r="A232" s="22" t="s">
        <v>127</v>
      </c>
      <c r="B232" s="22" t="s">
        <v>130</v>
      </c>
      <c r="C232" s="22" t="s">
        <v>228</v>
      </c>
      <c r="D232" s="22" t="s">
        <v>204</v>
      </c>
      <c r="E232" s="22" t="s">
        <v>131</v>
      </c>
      <c r="F232" s="22" t="s">
        <v>141</v>
      </c>
      <c r="G232" s="22" t="s">
        <v>164</v>
      </c>
      <c r="H232" s="22" t="s">
        <v>165</v>
      </c>
      <c r="I232" s="22"/>
      <c r="J232" s="23">
        <v>2645.68</v>
      </c>
      <c r="K232" s="29">
        <f t="shared" si="8"/>
        <v>2897.364524348137</v>
      </c>
    </row>
    <row r="233" spans="1:11" ht="49.5" outlineLevel="2">
      <c r="A233" s="22" t="s">
        <v>127</v>
      </c>
      <c r="B233" s="22" t="s">
        <v>142</v>
      </c>
      <c r="C233" s="22" t="s">
        <v>248</v>
      </c>
      <c r="D233" s="22" t="s">
        <v>204</v>
      </c>
      <c r="E233" s="22" t="s">
        <v>143</v>
      </c>
      <c r="F233" s="22" t="s">
        <v>144</v>
      </c>
      <c r="G233" s="22" t="s">
        <v>164</v>
      </c>
      <c r="H233" s="22" t="s">
        <v>165</v>
      </c>
      <c r="I233" s="22"/>
      <c r="J233" s="23">
        <v>40446.43</v>
      </c>
      <c r="K233" s="29">
        <f t="shared" si="8"/>
        <v>44294.11395880462</v>
      </c>
    </row>
    <row r="234" spans="1:11" ht="66" outlineLevel="2">
      <c r="A234" s="22" t="s">
        <v>127</v>
      </c>
      <c r="B234" s="22" t="s">
        <v>142</v>
      </c>
      <c r="C234" s="22" t="s">
        <v>248</v>
      </c>
      <c r="D234" s="22" t="s">
        <v>204</v>
      </c>
      <c r="E234" s="22" t="s">
        <v>143</v>
      </c>
      <c r="F234" s="22" t="s">
        <v>145</v>
      </c>
      <c r="G234" s="22" t="s">
        <v>164</v>
      </c>
      <c r="H234" s="22" t="s">
        <v>165</v>
      </c>
      <c r="I234" s="22"/>
      <c r="J234" s="23">
        <v>1259.85</v>
      </c>
      <c r="K234" s="29">
        <f t="shared" si="8"/>
        <v>1379.7</v>
      </c>
    </row>
    <row r="235" spans="1:11" ht="16.5" outlineLevel="2">
      <c r="A235" s="22" t="s">
        <v>146</v>
      </c>
      <c r="B235" s="22"/>
      <c r="C235" s="22"/>
      <c r="D235" s="22"/>
      <c r="E235" s="22"/>
      <c r="F235" s="22"/>
      <c r="G235" s="22"/>
      <c r="H235" s="22"/>
      <c r="I235" s="22"/>
      <c r="J235" s="23"/>
      <c r="K235" s="29"/>
    </row>
    <row r="236" spans="1:11" s="1" customFormat="1" ht="33" outlineLevel="1">
      <c r="A236" s="24" t="s">
        <v>147</v>
      </c>
      <c r="B236" s="24"/>
      <c r="C236" s="24"/>
      <c r="D236" s="24"/>
      <c r="E236" s="24"/>
      <c r="F236" s="24"/>
      <c r="G236" s="24"/>
      <c r="H236" s="24"/>
      <c r="I236" s="24"/>
      <c r="J236" s="26">
        <f>SUBTOTAL(9,J222:J235)</f>
        <v>68461.83</v>
      </c>
      <c r="K236" s="30">
        <f>SUBTOTAL(9,K222:K235)</f>
        <v>74974.62940111918</v>
      </c>
    </row>
    <row r="237" spans="1:11" ht="16.5">
      <c r="A237" s="27" t="s">
        <v>148</v>
      </c>
      <c r="B237" s="27"/>
      <c r="C237" s="27"/>
      <c r="D237" s="27"/>
      <c r="E237" s="27"/>
      <c r="F237" s="27"/>
      <c r="G237" s="27"/>
      <c r="H237" s="27"/>
      <c r="I237" s="27"/>
      <c r="J237" s="28">
        <f>SUBTOTAL(9,J10:J235)</f>
        <v>1355422.8300000005</v>
      </c>
      <c r="K237" s="28">
        <f>SUBTOTAL(9,K10:K235)</f>
        <v>1484364.7089343967</v>
      </c>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sheetData>
  <mergeCells count="6">
    <mergeCell ref="A7:K7"/>
    <mergeCell ref="A5:K5"/>
    <mergeCell ref="A1:K1"/>
    <mergeCell ref="A2:K2"/>
    <mergeCell ref="A3:K3"/>
    <mergeCell ref="A4:K4"/>
  </mergeCells>
  <printOptions horizontalCentered="1" verticalCentered="1"/>
  <pageMargins left="0.7874015748031497" right="0.7874015748031497" top="0.984251968503937" bottom="0.984251968503937" header="0.5118110236220472" footer="0.5118110236220472"/>
  <pageSetup horizontalDpi="600" verticalDpi="600" orientation="landscape" scale="66" r:id="rId1"/>
  <headerFooter alignWithMargins="0">
    <oddFooter>&amp;R&amp;Pde&amp;N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Ville de Montréal</cp:lastModifiedBy>
  <cp:lastPrinted>2018-01-12T21:26:18Z</cp:lastPrinted>
  <dcterms:created xsi:type="dcterms:W3CDTF">2018-01-03T20:44:44Z</dcterms:created>
  <dcterms:modified xsi:type="dcterms:W3CDTF">2018-01-15T15:57:22Z</dcterms:modified>
  <cp:category/>
  <cp:version/>
  <cp:contentType/>
  <cp:contentStatus/>
</cp:coreProperties>
</file>